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knjigovodstvo\Desktop\MARINA\FINANCIJSKI PLAN 2024\"/>
    </mc:Choice>
  </mc:AlternateContent>
  <xr:revisionPtr revIDLastSave="0" documentId="8_{B98EEA7E-B02E-46AD-850A-5BDA4342361B}" xr6:coauthVersionLast="47" xr6:coauthVersionMax="47" xr10:uidLastSave="{00000000-0000-0000-0000-000000000000}"/>
  <bookViews>
    <workbookView xWindow="-120" yWindow="-120" windowWidth="24240" windowHeight="13140" firstSheet="3" activeTab="6" xr2:uid="{00000000-000D-0000-FFFF-FFFF00000000}"/>
  </bookViews>
  <sheets>
    <sheet name="SAŽETAK" sheetId="16" r:id="rId1"/>
    <sheet name=" Račun prihoda i rashoda" sheetId="3" r:id="rId2"/>
    <sheet name="Prihodi i rashodi po izvorima" sheetId="10" r:id="rId3"/>
    <sheet name="Rashodi prema funkcijskoj kl" sheetId="5" r:id="rId4"/>
    <sheet name="Račun financiranja" sheetId="6" r:id="rId5"/>
    <sheet name="Račun financiranja po izvorima" sheetId="11" r:id="rId6"/>
    <sheet name="POSEBNI DIO" sheetId="7" r:id="rId7"/>
    <sheet name="List2" sheetId="2" r:id="rId8"/>
  </sheets>
  <definedNames>
    <definedName name="_xlnm.Print_Area" localSheetId="6">'POSEBNI DIO'!$A$1:$G$337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1" i="7" l="1"/>
  <c r="E162" i="7" l="1"/>
  <c r="B13" i="5"/>
  <c r="E305" i="7"/>
  <c r="E318" i="7"/>
  <c r="E236" i="7"/>
  <c r="E210" i="7"/>
  <c r="E129" i="7"/>
  <c r="E112" i="7"/>
  <c r="E99" i="7"/>
  <c r="E84" i="7"/>
  <c r="E72" i="7"/>
  <c r="E47" i="7"/>
  <c r="E13" i="7" l="1"/>
  <c r="B16" i="10"/>
  <c r="B18" i="10"/>
  <c r="B20" i="10"/>
  <c r="B39" i="10"/>
  <c r="B37" i="10"/>
  <c r="B35" i="10"/>
  <c r="B33" i="10"/>
  <c r="B28" i="10" s="1"/>
  <c r="B31" i="10"/>
  <c r="B29" i="10"/>
  <c r="B21" i="10" l="1"/>
  <c r="B19" i="10"/>
  <c r="B17" i="10"/>
  <c r="B15" i="10"/>
  <c r="B13" i="10"/>
  <c r="B11" i="10"/>
  <c r="B11" i="5"/>
  <c r="B10" i="5" s="1"/>
  <c r="E205" i="7"/>
  <c r="E299" i="7"/>
  <c r="E298" i="7" s="1"/>
  <c r="E285" i="7"/>
  <c r="E284" i="7" s="1"/>
  <c r="E280" i="7"/>
  <c r="E279" i="7" s="1"/>
  <c r="E255" i="7"/>
  <c r="E254" i="7" s="1"/>
  <c r="E155" i="7"/>
  <c r="E154" i="7" s="1"/>
  <c r="E139" i="7"/>
  <c r="E83" i="7"/>
  <c r="E336" i="7"/>
  <c r="E335" i="7" s="1"/>
  <c r="E334" i="7" s="1"/>
  <c r="E333" i="7" s="1"/>
  <c r="E332" i="7" s="1"/>
  <c r="E317" i="7"/>
  <c r="E304" i="7"/>
  <c r="E294" i="7"/>
  <c r="E290" i="7"/>
  <c r="E275" i="7"/>
  <c r="E269" i="7"/>
  <c r="E241" i="7"/>
  <c r="E240" i="7" s="1"/>
  <c r="E195" i="7"/>
  <c r="E161" i="7" s="1"/>
  <c r="E144" i="7"/>
  <c r="E143" i="7" s="1"/>
  <c r="E111" i="7"/>
  <c r="E98" i="7"/>
  <c r="E71" i="7"/>
  <c r="E65" i="7"/>
  <c r="E64" i="7" s="1"/>
  <c r="E63" i="7" s="1"/>
  <c r="E46" i="7"/>
  <c r="E45" i="7" s="1"/>
  <c r="E12" i="7"/>
  <c r="E11" i="7" s="1"/>
  <c r="E10" i="7" s="1"/>
  <c r="D16" i="3"/>
  <c r="D11" i="3"/>
  <c r="D10" i="3" s="1"/>
  <c r="E128" i="7" l="1"/>
  <c r="E110" i="7" s="1"/>
  <c r="E69" i="7" s="1"/>
  <c r="E9" i="7" s="1"/>
  <c r="E70" i="7"/>
  <c r="B10" i="10"/>
  <c r="E268" i="7"/>
  <c r="E303" i="7"/>
  <c r="E289" i="7"/>
  <c r="D29" i="3"/>
  <c r="E7" i="7" l="1"/>
  <c r="E6" i="7" s="1"/>
  <c r="D24" i="3"/>
  <c r="D23" i="3" s="1"/>
  <c r="F37" i="16"/>
  <c r="F21" i="16" l="1"/>
  <c r="F11" i="16"/>
  <c r="F8" i="16"/>
  <c r="F14" i="16" l="1"/>
  <c r="F22" i="16" s="1"/>
  <c r="F28" i="16" s="1"/>
  <c r="F29" i="16" s="1"/>
</calcChain>
</file>

<file path=xl/sharedStrings.xml><?xml version="1.0" encoding="utf-8"?>
<sst xmlns="http://schemas.openxmlformats.org/spreadsheetml/2006/main" count="646" uniqueCount="259">
  <si>
    <t>PRIHODI UKUPNO</t>
  </si>
  <si>
    <t>RASHODI UKUPNO</t>
  </si>
  <si>
    <t>NETO FINANCIRANJE</t>
  </si>
  <si>
    <t>Projekcija proračuna
za 2025.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</si>
  <si>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</si>
  <si>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</si>
  <si>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</si>
  <si>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</si>
  <si>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</si>
  <si>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</si>
  <si>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</si>
  <si>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</si>
  <si>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</si>
  <si>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</si>
  <si>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</si>
  <si>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</si>
  <si>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</si>
  <si>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</si>
  <si>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</si>
  <si>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</si>
  <si>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</si>
  <si>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</si>
  <si>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</si>
  <si>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</si>
  <si>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B) SAŽETAK RAČUNA FINANCIRANJA</t>
  </si>
  <si>
    <t>A) SAŽETAK RAČUNA PRIHODA I RASHODA</t>
  </si>
  <si>
    <t>Rashodi za nabavu proizvedene dugotrajne imovine</t>
  </si>
  <si>
    <t>…</t>
  </si>
  <si>
    <t>Naziv</t>
  </si>
  <si>
    <t>Proračun za 2024.</t>
  </si>
  <si>
    <t>Projekcija proračuna
za 2026.</t>
  </si>
  <si>
    <t>Izvršenje 2022.</t>
  </si>
  <si>
    <t>Plan 2023.</t>
  </si>
  <si>
    <t>PRORAČUN JEDINICE LOKALNE I PODRUČNE (REGIONALNE) SAMOUPRAVE ZA 2024. I PROJEKCIJA ZA 2025. I 2026. GODINU</t>
  </si>
  <si>
    <t>EUR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</si>
  <si>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</si>
  <si>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</si>
  <si>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</si>
  <si>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</si>
  <si>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</si>
  <si>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</si>
  <si>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</si>
  <si>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 xml:space="preserve"> 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</si>
  <si>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</si>
  <si>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</si>
  <si>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</si>
  <si>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</si>
  <si>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</si>
  <si>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IZDACI UKUPNO</t>
  </si>
  <si>
    <t>8 Namjenski primici od zaduživanja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</si>
  <si>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</si>
  <si>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</si>
  <si>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</si>
  <si>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</si>
  <si>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</si>
  <si>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</si>
  <si>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 xml:space="preserve">   81 Namjenski primici od zaduživanja</t>
  </si>
  <si>
    <t>* Napomena: Iznosi u stupcima Izvršenje 2022. preračunavaju se iz kuna u eure prema fiksnom tečaju konverzije (1 EUR=7,53450 kuna) i po pravilima za preračunavanje i zaokruživanje.</t>
  </si>
  <si>
    <t>D) VIŠEGODIŠNJI PLAN URAVNOTEŽENJA</t>
  </si>
  <si>
    <t xml:space="preserve">C) PRENESENI VIŠAK ILI PRENESENI MANJAK </t>
  </si>
  <si>
    <t>RAZLIKA - VIŠAK / MANJAK</t>
  </si>
  <si>
    <t>VIŠAK / MANJAK + NETO FINANCIRANJE</t>
  </si>
  <si>
    <t>VIŠAK / MANJAK + NETO FINANCIRANJE + PRIJENOS VIŠKA / MANJKA IZ PRETHODNE(IH) GODINE - PRIJENOS VIŠKA / MANJKA U SLJEDEĆE RAZDOBLJE</t>
  </si>
  <si>
    <t>PRIJENOS VIŠKA / MANJKA U SLJEDEĆE RAZDOBLJE</t>
  </si>
  <si>
    <t>PRIJENOS VIŠKA / MANJKA IZ PRETHODNE(IH) GODINE</t>
  </si>
  <si>
    <t>VIŠAK / MANJAK TEKUĆE GODINE</t>
  </si>
  <si>
    <t>VIŠAK / MANJAK IZ PRETHODNE(IH) GODINE KOJI ĆE SE RASPOREDITI / POKRITI</t>
  </si>
  <si>
    <t>Pomoći iz Inozemstva i od subjekata unutar općeg proračuna</t>
  </si>
  <si>
    <t>Prihodi od upravnih i administrativnih pristojbi, pristojbi po posebnim propisima i naknada</t>
  </si>
  <si>
    <t>Prihodi od prodaje proizvoda i robe te prženih usluga i prihodi od donacija te povrati po protestiranim jamstvima</t>
  </si>
  <si>
    <t>Prihodi iz nadležnog proračuna i od HZZO-a temeljem ugovornih obveza</t>
  </si>
  <si>
    <t>Prihodi od prodaje proizvedene dugotrajne imovine</t>
  </si>
  <si>
    <t>Financijski rashodi</t>
  </si>
  <si>
    <t>Naknade građanima i kućanstvima na temelju osiguranja i druge naknade</t>
  </si>
  <si>
    <t>Razdjel 600</t>
  </si>
  <si>
    <t>UPRAVNI ODJEL ZA DRUŠTVENE DJELATNOSTI, MLADE I SPORT</t>
  </si>
  <si>
    <t>Glava 60002</t>
  </si>
  <si>
    <t>OSNOVNE ŠKOLE</t>
  </si>
  <si>
    <t>Glavni program A12</t>
  </si>
  <si>
    <t>OBRAZOVANJE</t>
  </si>
  <si>
    <t>Program 4002</t>
  </si>
  <si>
    <t>Obrazovanje do standarda</t>
  </si>
  <si>
    <t>Aktivnost A402001</t>
  </si>
  <si>
    <t>Decentralizirane funkcije osnovnoškolskog obrazovanja</t>
  </si>
  <si>
    <t>Izvor financiranja 5.1.102</t>
  </si>
  <si>
    <t>DECENTRALIZIRANA SREDSTVA ŠKOLE</t>
  </si>
  <si>
    <t>Aktivnost A402002</t>
  </si>
  <si>
    <t>Administrativno, tehničko i stručno osoblje</t>
  </si>
  <si>
    <t>Kapitalni projekt K402001</t>
  </si>
  <si>
    <t>Program 4003</t>
  </si>
  <si>
    <t>Obrazovanje iznad standarda</t>
  </si>
  <si>
    <t>Aktivnost A403002</t>
  </si>
  <si>
    <t>Produženi boravak u osnovnim školama</t>
  </si>
  <si>
    <t>Izvor financiranja 1.1.01</t>
  </si>
  <si>
    <t>OPĆI PRIHODI I PRIMICI</t>
  </si>
  <si>
    <t>Aktivnost A403005</t>
  </si>
  <si>
    <t>Redovni program odgoja i obrazovanja</t>
  </si>
  <si>
    <t>Izvor financiranja 4.1.85</t>
  </si>
  <si>
    <t>PRIHODI OD SUFINACIRANJA CIJENE USLUGA - VIŠAK KORISNICI</t>
  </si>
  <si>
    <t>Izvor financiranja 5.1.185</t>
  </si>
  <si>
    <t>Tekući projekt T403012</t>
  </si>
  <si>
    <t>Pomoćnici u nastavi</t>
  </si>
  <si>
    <t>Izvor financiranja 5.1.149</t>
  </si>
  <si>
    <t>POMOĆI ZA PROJEKT ZAJEDNO DO ZNANJA</t>
  </si>
  <si>
    <t>Glavni program A16</t>
  </si>
  <si>
    <t>SOCIJALNA SKRB</t>
  </si>
  <si>
    <t>Program 4007</t>
  </si>
  <si>
    <t>Socijalna skrb</t>
  </si>
  <si>
    <t>Aktivnost A407001</t>
  </si>
  <si>
    <t>Pomoć socijalno ugroženoj kategoriji građana</t>
  </si>
  <si>
    <t>Izvor financiranja 5.1.105</t>
  </si>
  <si>
    <t>POMOĆI IZ DR. PRORAČUNA ZA OŠ VIDIKOVAC</t>
  </si>
  <si>
    <t>Izvor financiranja 3.1.31</t>
  </si>
  <si>
    <t xml:space="preserve">PRIHODI OD PRUŽENIH USLUGA </t>
  </si>
  <si>
    <t>Izvor financiranja 3.1.50</t>
  </si>
  <si>
    <t>Izvor financiranja 3.1.71</t>
  </si>
  <si>
    <t>PRIHODI OD PRODAJE PROIZVODA - ZADRUGA SVEVID</t>
  </si>
  <si>
    <t>OSTALI PRIHODI OŠ VIDIKOVAC</t>
  </si>
  <si>
    <t>Izvor financiranja 4.1.32</t>
  </si>
  <si>
    <t>PRIHODI OD SUFINACIRANJA CIJENE USLUGA OŠ VIDIKOVAC</t>
  </si>
  <si>
    <t>Zatezne kamate</t>
  </si>
  <si>
    <t>POMOĆI IZ DRŽAVNOG PRORAČUNA ZA OŠ VIDIKOVAC</t>
  </si>
  <si>
    <t>Izvor financiranja 5.1.106</t>
  </si>
  <si>
    <t>POMOĆI IZ ŽUPANIJSKOG PRORAČUNA ZA OŠ VIDIKOVAC</t>
  </si>
  <si>
    <t xml:space="preserve">POMOĆI IZ DRŽAVNOG PRORAČUNA-VIŠAK </t>
  </si>
  <si>
    <t>Izvor financiranja 6.1.18</t>
  </si>
  <si>
    <t>DONACIJE OŠ VIDIKOVAC</t>
  </si>
  <si>
    <t>Izvor financiranja 6.1.41</t>
  </si>
  <si>
    <t xml:space="preserve">DONACIJE-VIŠAK </t>
  </si>
  <si>
    <t>Izvor financiranja 7.1.20</t>
  </si>
  <si>
    <t>PRIHODI OD PRODAJE STANOVA OŠ VIDIKOVAC</t>
  </si>
  <si>
    <t>Izvor financiranja 7.1.25</t>
  </si>
  <si>
    <t>PRIHODI OD NAKNADA ŠTETA S OSNOVA OSIGURANJA OŠ VIDIKOVAC</t>
  </si>
  <si>
    <t>Izvor financiranja 7.1.41</t>
  </si>
  <si>
    <t>PRIHODI OD PRODAJE OŠ VIDIKOVAC</t>
  </si>
  <si>
    <t>PRIHODI OD SUFINANCIRANJA CIJENE USLUGA OŠ VIDIKOVAC</t>
  </si>
  <si>
    <t>Izvor financiranja 5.1.81</t>
  </si>
  <si>
    <t>POMOĆI IZ OPĆ. PR. ZA OŠ VIDIKOVAC</t>
  </si>
  <si>
    <t>09 Obrazovanje</t>
  </si>
  <si>
    <t>091 Predškolsko i osnovno obrazovanje</t>
  </si>
  <si>
    <t>096 Dodatne usuge u obrazovanju</t>
  </si>
  <si>
    <t>4 Prihodi za posebne namjene</t>
  </si>
  <si>
    <t xml:space="preserve">  41 Prihodi za posebne namjene</t>
  </si>
  <si>
    <t>5 Pomoći</t>
  </si>
  <si>
    <t xml:space="preserve">  51 Tekuće pomoći iz proračuna</t>
  </si>
  <si>
    <t>6 Donacije</t>
  </si>
  <si>
    <t xml:space="preserve">  61 Donacije</t>
  </si>
  <si>
    <t>7 Prihodi od prodaje ili zamj.nef. Imovine o nakn. Št. Nas. Osig.</t>
  </si>
  <si>
    <t xml:space="preserve">  71 Prihodi od prodaje ili zamj imovine...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</si>
  <si>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</si>
  <si>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</si>
  <si>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</si>
  <si>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</si>
  <si>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</si>
  <si>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</si>
  <si>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321</t>
  </si>
  <si>
    <t>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</si>
  <si>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</si>
  <si>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</si>
  <si>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</si>
  <si>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</si>
  <si>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</si>
  <si>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</si>
  <si>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</si>
  <si>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</si>
  <si>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</si>
  <si>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</si>
  <si>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</si>
  <si>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</si>
  <si>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</si>
  <si>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</si>
  <si>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</si>
  <si>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</si>
  <si>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</si>
  <si>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</si>
  <si>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</si>
  <si>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</si>
  <si>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Usluge tekućeg i investicijskog održavanja-hitne intervencije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</si>
  <si>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</si>
  <si>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</si>
  <si>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</si>
  <si>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</si>
  <si>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</si>
  <si>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</si>
  <si>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</si>
  <si>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 - sistematski pregledi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</si>
  <si>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</si>
  <si>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</si>
  <si>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</si>
  <si>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</si>
  <si>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</si>
  <si>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</si>
  <si>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</si>
  <si>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</si>
  <si>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</si>
  <si>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</si>
  <si>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</si>
  <si>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</si>
  <si>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</si>
  <si>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</si>
  <si>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</si>
  <si>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</si>
  <si>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</si>
  <si>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3299</t>
  </si>
  <si>
    <t>Prijevoz učenika</t>
  </si>
  <si>
    <t>Plaće</t>
  </si>
  <si>
    <t>Plaće za redovan rad</t>
  </si>
  <si>
    <t>Prekovremeni rad</t>
  </si>
  <si>
    <t>Posebni uvjeti rada</t>
  </si>
  <si>
    <t>Ostali rashodi za zaposlene</t>
  </si>
  <si>
    <t>Doprinosi na plaće</t>
  </si>
  <si>
    <t>Doprinosi za zdravstv. osig.</t>
  </si>
  <si>
    <t>Doprinosi za ovezno osig. u slučaju nezaposl.</t>
  </si>
  <si>
    <t>Naknade za prijevoz,rad na terenu i odvojeni život</t>
  </si>
  <si>
    <t>Knjige</t>
  </si>
  <si>
    <t>Doprinosi za zdravstv.osig.</t>
  </si>
  <si>
    <t>Nakn.za prijevoz,za rad na terenu i odvojeni život</t>
  </si>
  <si>
    <t>Uredski materijal i ostali mat.</t>
  </si>
  <si>
    <t>Rashodi za meterijal i energiju</t>
  </si>
  <si>
    <t>Intelektualne i osobne usl.</t>
  </si>
  <si>
    <t>Ostali nespomenuti rashodi</t>
  </si>
  <si>
    <t>Postrojenja i oprema</t>
  </si>
  <si>
    <t>Uredska oprema i namještaj</t>
  </si>
  <si>
    <t>Sitni nventar i autogume</t>
  </si>
  <si>
    <t>3296</t>
  </si>
  <si>
    <t>Troškovi sudskih postupaka</t>
  </si>
  <si>
    <t>Ostali financijski rashodi</t>
  </si>
  <si>
    <t>422</t>
  </si>
  <si>
    <t>4221</t>
  </si>
  <si>
    <t>4222</t>
  </si>
  <si>
    <t>Komunikacijska oprema</t>
  </si>
  <si>
    <t>4223</t>
  </si>
  <si>
    <t>Oprema za održavanje i zaštitu</t>
  </si>
  <si>
    <t>4226</t>
  </si>
  <si>
    <t>Sportska i glazbena oprema</t>
  </si>
  <si>
    <t>4227</t>
  </si>
  <si>
    <t>Uređaji, strojevi i oprema za ostale namjene</t>
  </si>
  <si>
    <t>424</t>
  </si>
  <si>
    <t>Knjige, umjetnička djela i ostale izložbene vrijednosti</t>
  </si>
  <si>
    <t>4241</t>
  </si>
  <si>
    <t>311</t>
  </si>
  <si>
    <t>Plaće (Bruto)</t>
  </si>
  <si>
    <t>3111</t>
  </si>
  <si>
    <t>37</t>
  </si>
  <si>
    <t>372</t>
  </si>
  <si>
    <t>Ostale naknade građanima i kućanstvima iz proračuna</t>
  </si>
  <si>
    <t>3722</t>
  </si>
  <si>
    <t>Naknade građanima i kućanstvima u naravi</t>
  </si>
  <si>
    <t>312</t>
  </si>
  <si>
    <t>3121</t>
  </si>
  <si>
    <t>313</t>
  </si>
  <si>
    <t>3132</t>
  </si>
  <si>
    <t>Doprinosi za obvezno zdravstveno osiguranje</t>
  </si>
  <si>
    <t>3212</t>
  </si>
  <si>
    <t>Naknade za prijevoz, za rad na terenu i odvojeni život</t>
  </si>
  <si>
    <t>3291</t>
  </si>
  <si>
    <t>Naknade za rad predstavničkih i izvršnih tijela, povjerenstava i slično</t>
  </si>
  <si>
    <t xml:space="preserve">PRORAČUN JEDINICE LOKALNE I PODRUČNE (REGIONALNE) SAMOUPRAVE ZA 2024. </t>
  </si>
  <si>
    <t>PRORAČUN JEDINICE LOKALNE I PODRUČNE (REGIONALNE) SAMOUPRAVE ZA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</si>
</sst>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A]#,##0.00;\-\ #,##0.00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9"/>
      <color rgb="FF000000"/>
      <name val="Arial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201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3" fontId="6" fillId="0" borderId="3" xfId="0" applyNumberFormat="1" applyFont="1" applyBorder="1" applyAlignment="1">
      <alignment horizontal="right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quotePrefix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0" fontId="12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3" fontId="6" fillId="3" borderId="3" xfId="0" quotePrefix="1" applyNumberFormat="1" applyFont="1" applyFill="1" applyBorder="1" applyAlignment="1">
      <alignment horizontal="right"/>
    </xf>
    <xf numFmtId="0" fontId="7" fillId="2" borderId="3" xfId="0" quotePrefix="1" applyFont="1" applyFill="1" applyBorder="1" applyAlignment="1">
      <alignment horizontal="left" vertical="center" wrapText="1" shrinkToFit="1"/>
    </xf>
    <xf numFmtId="0" fontId="7" fillId="2" borderId="3" xfId="0" quotePrefix="1" applyFont="1" applyFill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4" fontId="3" fillId="6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 indent="1"/>
    </xf>
    <xf numFmtId="0" fontId="16" fillId="2" borderId="2" xfId="0" applyFont="1" applyFill="1" applyBorder="1" applyAlignment="1">
      <alignment horizontal="left" vertical="center" wrapText="1" indent="1"/>
    </xf>
    <xf numFmtId="0" fontId="16" fillId="2" borderId="4" xfId="0" applyFont="1" applyFill="1" applyBorder="1" applyAlignment="1">
      <alignment horizontal="left" vertical="center" wrapText="1" indent="1"/>
    </xf>
    <xf numFmtId="0" fontId="22" fillId="0" borderId="1" xfId="0" applyFont="1" applyBorder="1" applyAlignment="1">
      <alignment horizontal="center"/>
    </xf>
    <xf numFmtId="0" fontId="22" fillId="0" borderId="2" xfId="0" applyFont="1" applyBorder="1"/>
    <xf numFmtId="0" fontId="22" fillId="0" borderId="4" xfId="0" applyFont="1" applyBorder="1"/>
    <xf numFmtId="4" fontId="21" fillId="0" borderId="3" xfId="0" applyNumberFormat="1" applyFont="1" applyBorder="1"/>
    <xf numFmtId="0" fontId="22" fillId="0" borderId="0" xfId="0" applyFont="1"/>
    <xf numFmtId="0" fontId="22" fillId="0" borderId="10" xfId="0" applyFont="1" applyBorder="1"/>
    <xf numFmtId="4" fontId="21" fillId="5" borderId="3" xfId="0" applyNumberFormat="1" applyFont="1" applyFill="1" applyBorder="1"/>
    <xf numFmtId="0" fontId="22" fillId="0" borderId="9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3" fillId="6" borderId="3" xfId="0" applyFont="1" applyFill="1" applyBorder="1"/>
    <xf numFmtId="4" fontId="21" fillId="6" borderId="3" xfId="0" applyNumberFormat="1" applyFont="1" applyFill="1" applyBorder="1"/>
    <xf numFmtId="0" fontId="22" fillId="0" borderId="0" xfId="0" applyFont="1" applyAlignment="1">
      <alignment horizontal="center"/>
    </xf>
    <xf numFmtId="0" fontId="16" fillId="2" borderId="3" xfId="0" applyFont="1" applyFill="1" applyBorder="1" applyAlignment="1">
      <alignment horizontal="left" vertical="center" wrapText="1"/>
    </xf>
    <xf numFmtId="0" fontId="22" fillId="0" borderId="3" xfId="0" applyFont="1" applyBorder="1"/>
    <xf numFmtId="0" fontId="22" fillId="0" borderId="0" xfId="0" applyFont="1" applyAlignment="1">
      <alignment horizontal="left"/>
    </xf>
    <xf numFmtId="0" fontId="22" fillId="0" borderId="4" xfId="0" applyFont="1" applyBorder="1" applyAlignment="1">
      <alignment wrapText="1" shrinkToFit="1"/>
    </xf>
    <xf numFmtId="0" fontId="22" fillId="0" borderId="3" xfId="0" applyFont="1" applyBorder="1" applyAlignment="1">
      <alignment wrapText="1" shrinkToFit="1"/>
    </xf>
    <xf numFmtId="0" fontId="22" fillId="0" borderId="11" xfId="0" applyFont="1" applyBorder="1" applyAlignment="1">
      <alignment wrapText="1" shrinkToFit="1"/>
    </xf>
    <xf numFmtId="0" fontId="22" fillId="0" borderId="4" xfId="0" applyFont="1" applyBorder="1" applyAlignment="1">
      <alignment horizontal="left" vertical="center" wrapText="1"/>
    </xf>
    <xf numFmtId="4" fontId="21" fillId="0" borderId="3" xfId="0" applyNumberFormat="1" applyFont="1" applyBorder="1" applyAlignment="1">
      <alignment horizontal="right"/>
    </xf>
    <xf numFmtId="0" fontId="22" fillId="0" borderId="2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4" fontId="3" fillId="7" borderId="3" xfId="0" applyNumberFormat="1" applyFont="1" applyFill="1" applyBorder="1" applyAlignment="1">
      <alignment horizontal="right"/>
    </xf>
    <xf numFmtId="0" fontId="0" fillId="0" borderId="3" xfId="0" applyBorder="1"/>
    <xf numFmtId="4" fontId="0" fillId="0" borderId="3" xfId="0" applyNumberFormat="1" applyBorder="1"/>
    <xf numFmtId="0" fontId="9" fillId="8" borderId="3" xfId="0" applyFont="1" applyFill="1" applyBorder="1" applyAlignment="1">
      <alignment horizontal="left" vertical="center" wrapText="1"/>
    </xf>
    <xf numFmtId="4" fontId="6" fillId="8" borderId="3" xfId="0" applyNumberFormat="1" applyFont="1" applyFill="1" applyBorder="1" applyAlignment="1">
      <alignment horizontal="right"/>
    </xf>
    <xf numFmtId="0" fontId="6" fillId="8" borderId="3" xfId="0" applyFont="1" applyFill="1" applyBorder="1" applyAlignment="1">
      <alignment horizontal="left" vertical="center" wrapText="1"/>
    </xf>
    <xf numFmtId="4" fontId="6" fillId="8" borderId="3" xfId="0" applyNumberFormat="1" applyFont="1" applyFill="1" applyBorder="1" applyAlignment="1">
      <alignment horizontal="right" vertical="center" wrapText="1"/>
    </xf>
    <xf numFmtId="3" fontId="3" fillId="8" borderId="3" xfId="0" applyNumberFormat="1" applyFont="1" applyFill="1" applyBorder="1" applyAlignment="1">
      <alignment horizontal="right"/>
    </xf>
    <xf numFmtId="4" fontId="3" fillId="8" borderId="3" xfId="0" applyNumberFormat="1" applyFont="1" applyFill="1" applyBorder="1" applyAlignment="1">
      <alignment horizontal="right"/>
    </xf>
    <xf numFmtId="0" fontId="9" fillId="8" borderId="3" xfId="0" applyFont="1" applyFill="1" applyBorder="1" applyAlignment="1">
      <alignment vertical="center" wrapText="1"/>
    </xf>
    <xf numFmtId="4" fontId="0" fillId="8" borderId="3" xfId="0" applyNumberFormat="1" applyFill="1" applyBorder="1"/>
    <xf numFmtId="0" fontId="9" fillId="8" borderId="3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 wrapText="1"/>
    </xf>
    <xf numFmtId="0" fontId="23" fillId="8" borderId="3" xfId="0" applyFont="1" applyFill="1" applyBorder="1"/>
    <xf numFmtId="4" fontId="21" fillId="8" borderId="3" xfId="0" applyNumberFormat="1" applyFont="1" applyFill="1" applyBorder="1"/>
    <xf numFmtId="0" fontId="6" fillId="7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/>
    </xf>
    <xf numFmtId="0" fontId="6" fillId="9" borderId="4" xfId="0" applyFont="1" applyFill="1" applyBorder="1" applyAlignment="1">
      <alignment horizontal="left" vertical="center" wrapText="1"/>
    </xf>
    <xf numFmtId="4" fontId="3" fillId="9" borderId="3" xfId="0" applyNumberFormat="1" applyFont="1" applyFill="1" applyBorder="1" applyAlignment="1">
      <alignment horizontal="right"/>
    </xf>
    <xf numFmtId="0" fontId="23" fillId="9" borderId="3" xfId="0" applyFont="1" applyFill="1" applyBorder="1"/>
    <xf numFmtId="4" fontId="23" fillId="9" borderId="3" xfId="0" applyNumberFormat="1" applyFont="1" applyFill="1" applyBorder="1"/>
    <xf numFmtId="0" fontId="16" fillId="2" borderId="6" xfId="0" applyFont="1" applyFill="1" applyBorder="1" applyAlignment="1">
      <alignment horizontal="left" vertical="center" wrapText="1" indent="1"/>
    </xf>
    <xf numFmtId="0" fontId="16" fillId="2" borderId="7" xfId="0" applyFont="1" applyFill="1" applyBorder="1" applyAlignment="1">
      <alignment horizontal="left" vertical="center" wrapText="1" indent="1"/>
    </xf>
    <xf numFmtId="0" fontId="25" fillId="10" borderId="0" xfId="1" applyFont="1" applyFill="1" applyAlignment="1">
      <alignment vertical="center" wrapText="1" readingOrder="1"/>
    </xf>
    <xf numFmtId="164" fontId="25" fillId="10" borderId="0" xfId="1" applyNumberFormat="1" applyFont="1" applyFill="1" applyAlignment="1">
      <alignment horizontal="right" vertical="center" wrapText="1" readingOrder="1"/>
    </xf>
    <xf numFmtId="0" fontId="22" fillId="0" borderId="4" xfId="0" applyFont="1" applyBorder="1" applyAlignment="1">
      <alignment horizontal="left"/>
    </xf>
    <xf numFmtId="0" fontId="22" fillId="0" borderId="11" xfId="0" applyFont="1" applyBorder="1"/>
    <xf numFmtId="0" fontId="22" fillId="0" borderId="3" xfId="0" applyFont="1" applyBorder="1" applyAlignment="1">
      <alignment horizontal="left" vertical="center" wrapText="1"/>
    </xf>
    <xf numFmtId="164" fontId="26" fillId="0" borderId="3" xfId="1" applyNumberFormat="1" applyFont="1" applyBorder="1" applyAlignment="1">
      <alignment horizontal="right" vertical="center" wrapText="1" readingOrder="1"/>
    </xf>
    <xf numFmtId="164" fontId="27" fillId="0" borderId="3" xfId="1" applyNumberFormat="1" applyFont="1" applyBorder="1" applyAlignment="1">
      <alignment horizontal="right" vertical="center" wrapText="1" readingOrder="1"/>
    </xf>
    <xf numFmtId="3" fontId="9" fillId="4" borderId="3" xfId="0" quotePrefix="1" applyNumberFormat="1" applyFont="1" applyFill="1" applyBorder="1" applyAlignment="1">
      <alignment horizontal="right"/>
    </xf>
    <xf numFmtId="0" fontId="28" fillId="10" borderId="0" xfId="1" applyFont="1" applyFill="1" applyAlignment="1">
      <alignment horizontal="left" vertical="center" wrapText="1" readingOrder="1"/>
    </xf>
    <xf numFmtId="0" fontId="16" fillId="11" borderId="4" xfId="0" applyFont="1" applyFill="1" applyBorder="1" applyAlignment="1">
      <alignment horizontal="left" vertical="center" wrapText="1"/>
    </xf>
    <xf numFmtId="4" fontId="3" fillId="11" borderId="3" xfId="0" applyNumberFormat="1" applyFont="1" applyFill="1" applyBorder="1" applyAlignment="1">
      <alignment horizontal="right"/>
    </xf>
    <xf numFmtId="0" fontId="22" fillId="11" borderId="4" xfId="0" applyFont="1" applyFill="1" applyBorder="1"/>
    <xf numFmtId="4" fontId="21" fillId="11" borderId="3" xfId="0" applyNumberFormat="1" applyFont="1" applyFill="1" applyBorder="1"/>
    <xf numFmtId="0" fontId="22" fillId="11" borderId="3" xfId="0" applyFont="1" applyFill="1" applyBorder="1"/>
    <xf numFmtId="4" fontId="6" fillId="3" borderId="3" xfId="0" applyNumberFormat="1" applyFont="1" applyFill="1" applyBorder="1" applyAlignment="1">
      <alignment horizontal="right"/>
    </xf>
    <xf numFmtId="4" fontId="21" fillId="5" borderId="3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16" fillId="11" borderId="1" xfId="0" applyFont="1" applyFill="1" applyBorder="1" applyAlignment="1">
      <alignment horizontal="left" vertical="center" wrapText="1"/>
    </xf>
    <xf numFmtId="0" fontId="16" fillId="11" borderId="2" xfId="0" applyFont="1" applyFill="1" applyBorder="1" applyAlignment="1">
      <alignment horizontal="left" vertical="center" wrapText="1"/>
    </xf>
    <xf numFmtId="0" fontId="16" fillId="11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 indent="1"/>
    </xf>
    <xf numFmtId="0" fontId="16" fillId="2" borderId="7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wrapText="1" indent="1"/>
    </xf>
    <xf numFmtId="0" fontId="22" fillId="11" borderId="1" xfId="0" applyFont="1" applyFill="1" applyBorder="1" applyAlignment="1">
      <alignment horizontal="left"/>
    </xf>
    <xf numFmtId="0" fontId="22" fillId="11" borderId="2" xfId="0" applyFont="1" applyFill="1" applyBorder="1" applyAlignment="1">
      <alignment horizontal="left"/>
    </xf>
    <xf numFmtId="0" fontId="22" fillId="11" borderId="4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 indent="1"/>
    </xf>
    <xf numFmtId="0" fontId="16" fillId="2" borderId="2" xfId="0" applyFont="1" applyFill="1" applyBorder="1" applyAlignment="1">
      <alignment horizontal="left" vertical="center" wrapText="1" indent="1"/>
    </xf>
    <xf numFmtId="0" fontId="16" fillId="2" borderId="4" xfId="0" applyFont="1" applyFill="1" applyBorder="1" applyAlignment="1">
      <alignment horizontal="left" vertical="center" wrapText="1" indent="1"/>
    </xf>
    <xf numFmtId="0" fontId="23" fillId="8" borderId="1" xfId="0" applyFont="1" applyFill="1" applyBorder="1" applyAlignment="1">
      <alignment horizontal="left"/>
    </xf>
    <xf numFmtId="0" fontId="23" fillId="8" borderId="2" xfId="0" applyFont="1" applyFill="1" applyBorder="1" applyAlignment="1">
      <alignment horizontal="left"/>
    </xf>
    <xf numFmtId="0" fontId="23" fillId="8" borderId="4" xfId="0" applyFont="1" applyFill="1" applyBorder="1" applyAlignment="1">
      <alignment horizontal="left"/>
    </xf>
    <xf numFmtId="0" fontId="23" fillId="9" borderId="1" xfId="0" applyFont="1" applyFill="1" applyBorder="1" applyAlignment="1">
      <alignment horizontal="left"/>
    </xf>
    <xf numFmtId="0" fontId="23" fillId="9" borderId="2" xfId="0" applyFont="1" applyFill="1" applyBorder="1" applyAlignment="1">
      <alignment horizontal="left"/>
    </xf>
    <xf numFmtId="0" fontId="23" fillId="9" borderId="4" xfId="0" applyFont="1" applyFill="1" applyBorder="1" applyAlignment="1">
      <alignment horizontal="left"/>
    </xf>
    <xf numFmtId="0" fontId="23" fillId="6" borderId="2" xfId="0" applyFont="1" applyFill="1" applyBorder="1" applyAlignment="1">
      <alignment horizontal="left"/>
    </xf>
    <xf numFmtId="0" fontId="23" fillId="6" borderId="4" xfId="0" applyFont="1" applyFill="1" applyBorder="1" applyAlignment="1">
      <alignment horizontal="left"/>
    </xf>
  </cellXfs>
  <cellStyles count="2">
    <cellStyle name="Normal" xfId="1" xr:uid="{3C29A4FF-DD0B-435F-8F07-097FCCBB8DC0}"/>
    <cellStyle name="Normalno" xfId="0" builtinId="0"/>
  </cellStyles>
  <dxfs count="0"/>
  <tableStyles count="0" defaultTableStyle="TableStyleMedium2" defaultPivotStyle="PivotStyleLight16"/>
  <colors>
    <mruColors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workbookViewId="0">
      <selection activeCell="I11" sqref="I11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48" t="s">
        <v>257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8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148" t="s">
        <v>18</v>
      </c>
      <c r="B3" s="148"/>
      <c r="C3" s="148"/>
      <c r="D3" s="148"/>
      <c r="E3" s="148"/>
      <c r="F3" s="148"/>
      <c r="G3" s="148"/>
      <c r="H3" s="148"/>
      <c r="I3" s="150"/>
      <c r="J3" s="150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8" customHeight="1" x14ac:dyDescent="0.25">
      <c r="A5" s="148" t="s">
        <v>25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29" t="s">
        <v>34</v>
      </c>
    </row>
    <row r="7" spans="1:10" x14ac:dyDescent="0.25">
      <c r="A7" s="24"/>
      <c r="B7" s="25"/>
      <c r="C7" s="25"/>
      <c r="D7" s="26"/>
      <c r="E7" s="27"/>
      <c r="F7" s="3" t="s">
        <v>29</v>
      </c>
    </row>
    <row r="8" spans="1:10" x14ac:dyDescent="0.25">
      <c r="A8" s="141" t="s">
        <v>0</v>
      </c>
      <c r="B8" s="136"/>
      <c r="C8" s="136"/>
      <c r="D8" s="136"/>
      <c r="E8" s="151"/>
      <c r="F8" s="129">
        <f t="shared" ref="F8" si="0">F9+F10</f>
        <v>2319271</v>
      </c>
    </row>
    <row r="9" spans="1:10" x14ac:dyDescent="0.25">
      <c r="A9" s="152" t="s">
        <v>50</v>
      </c>
      <c r="B9" s="145"/>
      <c r="C9" s="145"/>
      <c r="D9" s="145"/>
      <c r="E9" s="147"/>
      <c r="F9" s="23">
        <v>2318821</v>
      </c>
    </row>
    <row r="10" spans="1:10" x14ac:dyDescent="0.25">
      <c r="A10" s="146" t="s">
        <v>51</v>
      </c>
      <c r="B10" s="147"/>
      <c r="C10" s="147"/>
      <c r="D10" s="147"/>
      <c r="E10" s="147"/>
      <c r="F10" s="23">
        <v>450</v>
      </c>
    </row>
    <row r="11" spans="1:10" x14ac:dyDescent="0.25">
      <c r="A11" s="30" t="s">
        <v>1</v>
      </c>
      <c r="B11" s="50"/>
      <c r="C11" s="50"/>
      <c r="D11" s="50"/>
      <c r="E11" s="50"/>
      <c r="F11" s="129">
        <f t="shared" ref="F11" si="1">F12+F13</f>
        <v>2335975.9700000002</v>
      </c>
    </row>
    <row r="12" spans="1:10" x14ac:dyDescent="0.25">
      <c r="A12" s="144" t="s">
        <v>52</v>
      </c>
      <c r="B12" s="145"/>
      <c r="C12" s="145"/>
      <c r="D12" s="145"/>
      <c r="E12" s="145"/>
      <c r="F12" s="23">
        <v>2296879.4300000002</v>
      </c>
    </row>
    <row r="13" spans="1:10" x14ac:dyDescent="0.25">
      <c r="A13" s="146" t="s">
        <v>53</v>
      </c>
      <c r="B13" s="147"/>
      <c r="C13" s="147"/>
      <c r="D13" s="147"/>
      <c r="E13" s="147"/>
      <c r="F13" s="23">
        <v>39096.54</v>
      </c>
    </row>
    <row r="14" spans="1:10" x14ac:dyDescent="0.25">
      <c r="A14" s="135" t="s">
        <v>60</v>
      </c>
      <c r="B14" s="136"/>
      <c r="C14" s="136"/>
      <c r="D14" s="136"/>
      <c r="E14" s="136"/>
      <c r="F14" s="28">
        <f t="shared" ref="F14" si="2">F8-F11</f>
        <v>-16704.970000000205</v>
      </c>
    </row>
    <row r="15" spans="1:10" ht="18" x14ac:dyDescent="0.25">
      <c r="A15" s="4"/>
      <c r="B15" s="21"/>
      <c r="C15" s="21"/>
      <c r="D15" s="21"/>
      <c r="E15" s="21"/>
      <c r="F15" s="21"/>
      <c r="G15" s="21"/>
      <c r="H15" s="22"/>
      <c r="I15" s="22"/>
      <c r="J15" s="22"/>
    </row>
    <row r="16" spans="1:10" ht="18" customHeight="1" x14ac:dyDescent="0.25">
      <c r="A16" s="148" t="s">
        <v>24</v>
      </c>
      <c r="B16" s="149"/>
      <c r="C16" s="149"/>
      <c r="D16" s="149"/>
      <c r="E16" s="149"/>
      <c r="F16" s="149"/>
      <c r="G16" s="149"/>
      <c r="H16" s="149"/>
      <c r="I16" s="149"/>
      <c r="J16" s="149"/>
    </row>
    <row r="17" spans="1:10" ht="18" x14ac:dyDescent="0.25">
      <c r="A17" s="4"/>
      <c r="B17" s="21"/>
      <c r="C17" s="21"/>
      <c r="D17" s="21"/>
      <c r="E17" s="21"/>
      <c r="F17" s="21"/>
      <c r="G17" s="21"/>
      <c r="H17" s="22"/>
      <c r="I17" s="22"/>
      <c r="J17" s="22"/>
    </row>
    <row r="18" spans="1:10" x14ac:dyDescent="0.25">
      <c r="A18" s="24"/>
      <c r="B18" s="25"/>
      <c r="C18" s="25"/>
      <c r="D18" s="26"/>
      <c r="E18" s="27"/>
      <c r="F18" s="3" t="s">
        <v>29</v>
      </c>
    </row>
    <row r="19" spans="1:10" x14ac:dyDescent="0.25">
      <c r="A19" s="146" t="s">
        <v>54</v>
      </c>
      <c r="B19" s="147"/>
      <c r="C19" s="147"/>
      <c r="D19" s="147"/>
      <c r="E19" s="147"/>
      <c r="F19" s="23"/>
    </row>
    <row r="20" spans="1:10" x14ac:dyDescent="0.25">
      <c r="A20" s="146" t="s">
        <v>55</v>
      </c>
      <c r="B20" s="147"/>
      <c r="C20" s="147"/>
      <c r="D20" s="147"/>
      <c r="E20" s="147"/>
      <c r="F20" s="23"/>
    </row>
    <row r="21" spans="1:10" x14ac:dyDescent="0.25">
      <c r="A21" s="135" t="s">
        <v>2</v>
      </c>
      <c r="B21" s="136"/>
      <c r="C21" s="136"/>
      <c r="D21" s="136"/>
      <c r="E21" s="136"/>
      <c r="F21" s="28">
        <f t="shared" ref="F21" si="3">F19-F20</f>
        <v>0</v>
      </c>
    </row>
    <row r="22" spans="1:10" x14ac:dyDescent="0.25">
      <c r="A22" s="135" t="s">
        <v>61</v>
      </c>
      <c r="B22" s="136"/>
      <c r="C22" s="136"/>
      <c r="D22" s="136"/>
      <c r="E22" s="136"/>
      <c r="F22" s="28">
        <f>F14+F21</f>
        <v>-16704.970000000205</v>
      </c>
    </row>
    <row r="23" spans="1:10" ht="18" x14ac:dyDescent="0.25">
      <c r="A23" s="20"/>
      <c r="B23" s="21"/>
      <c r="C23" s="21"/>
      <c r="D23" s="21"/>
      <c r="E23" s="21"/>
      <c r="F23" s="22"/>
      <c r="G23" s="22"/>
      <c r="H23" s="22"/>
    </row>
    <row r="24" spans="1:10" ht="18" customHeight="1" x14ac:dyDescent="0.25">
      <c r="A24" s="148" t="s">
        <v>59</v>
      </c>
      <c r="B24" s="149"/>
      <c r="C24" s="149"/>
      <c r="D24" s="149"/>
      <c r="E24" s="149"/>
      <c r="F24" s="149"/>
      <c r="G24" s="149"/>
      <c r="H24" s="149"/>
      <c r="I24" s="149"/>
      <c r="J24" s="149"/>
    </row>
    <row r="25" spans="1:10" ht="18" customHeight="1" x14ac:dyDescent="0.25">
      <c r="A25" s="49"/>
      <c r="B25" s="51"/>
      <c r="C25" s="51"/>
      <c r="D25" s="51"/>
      <c r="E25" s="51"/>
      <c r="F25" s="51"/>
      <c r="G25" s="51"/>
      <c r="H25" s="51"/>
      <c r="I25" s="51"/>
      <c r="J25" s="51"/>
    </row>
    <row r="26" spans="1:10" x14ac:dyDescent="0.25">
      <c r="A26" s="24"/>
      <c r="B26" s="25"/>
      <c r="C26" s="25"/>
      <c r="D26" s="26"/>
      <c r="E26" s="27"/>
      <c r="F26" s="3" t="s">
        <v>29</v>
      </c>
    </row>
    <row r="27" spans="1:10" ht="15" customHeight="1" x14ac:dyDescent="0.25">
      <c r="A27" s="132" t="s">
        <v>64</v>
      </c>
      <c r="B27" s="133"/>
      <c r="C27" s="133"/>
      <c r="D27" s="133"/>
      <c r="E27" s="134"/>
      <c r="F27" s="122">
        <v>0</v>
      </c>
    </row>
    <row r="28" spans="1:10" ht="15" customHeight="1" x14ac:dyDescent="0.25">
      <c r="A28" s="135" t="s">
        <v>63</v>
      </c>
      <c r="B28" s="136"/>
      <c r="C28" s="136"/>
      <c r="D28" s="136"/>
      <c r="E28" s="136"/>
      <c r="F28" s="47">
        <f>F22+F27</f>
        <v>-16704.970000000205</v>
      </c>
    </row>
    <row r="29" spans="1:10" ht="45" customHeight="1" x14ac:dyDescent="0.25">
      <c r="A29" s="141" t="s">
        <v>62</v>
      </c>
      <c r="B29" s="142"/>
      <c r="C29" s="142"/>
      <c r="D29" s="142"/>
      <c r="E29" s="143"/>
      <c r="F29" s="47">
        <f>F14+F21+F27-F28</f>
        <v>0</v>
      </c>
    </row>
    <row r="30" spans="1:10" ht="18" customHeight="1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8" customHeight="1" x14ac:dyDescent="0.25">
      <c r="A31" s="131" t="s">
        <v>58</v>
      </c>
      <c r="B31" s="131"/>
      <c r="C31" s="131"/>
      <c r="D31" s="131"/>
      <c r="E31" s="131"/>
      <c r="F31" s="131"/>
      <c r="G31" s="131"/>
      <c r="H31" s="131"/>
      <c r="I31" s="131"/>
      <c r="J31" s="131"/>
    </row>
    <row r="32" spans="1:10" ht="18" x14ac:dyDescent="0.25">
      <c r="A32" s="48"/>
      <c r="B32" s="40"/>
      <c r="C32" s="40"/>
      <c r="D32" s="40"/>
      <c r="E32" s="40"/>
      <c r="F32" s="40"/>
      <c r="G32" s="40"/>
      <c r="H32" s="41"/>
      <c r="I32" s="41"/>
      <c r="J32" s="41"/>
    </row>
    <row r="33" spans="1:10" x14ac:dyDescent="0.25">
      <c r="A33" s="42"/>
      <c r="B33" s="43"/>
      <c r="C33" s="43"/>
      <c r="D33" s="44"/>
      <c r="E33" s="45"/>
      <c r="F33" s="46" t="s">
        <v>29</v>
      </c>
    </row>
    <row r="34" spans="1:10" x14ac:dyDescent="0.25">
      <c r="A34" s="132" t="s">
        <v>64</v>
      </c>
      <c r="B34" s="133"/>
      <c r="C34" s="133"/>
      <c r="D34" s="133"/>
      <c r="E34" s="134"/>
      <c r="F34" s="122">
        <v>0</v>
      </c>
    </row>
    <row r="35" spans="1:10" ht="28.5" customHeight="1" x14ac:dyDescent="0.25">
      <c r="A35" s="132" t="s">
        <v>66</v>
      </c>
      <c r="B35" s="133"/>
      <c r="C35" s="133"/>
      <c r="D35" s="133"/>
      <c r="E35" s="134"/>
      <c r="F35" s="122">
        <v>0</v>
      </c>
    </row>
    <row r="36" spans="1:10" x14ac:dyDescent="0.25">
      <c r="A36" s="132" t="s">
        <v>65</v>
      </c>
      <c r="B36" s="139"/>
      <c r="C36" s="139"/>
      <c r="D36" s="139"/>
      <c r="E36" s="140"/>
      <c r="F36" s="122">
        <v>0</v>
      </c>
    </row>
    <row r="37" spans="1:10" ht="15" customHeight="1" x14ac:dyDescent="0.25">
      <c r="A37" s="135" t="s">
        <v>63</v>
      </c>
      <c r="B37" s="136"/>
      <c r="C37" s="136"/>
      <c r="D37" s="136"/>
      <c r="E37" s="136"/>
      <c r="F37" s="54">
        <f t="shared" ref="F37" si="4">F34-F35+F36</f>
        <v>0</v>
      </c>
    </row>
    <row r="38" spans="1:10" ht="17.25" customHeight="1" x14ac:dyDescent="0.25"/>
    <row r="39" spans="1:10" x14ac:dyDescent="0.25">
      <c r="A39" s="137" t="s">
        <v>57</v>
      </c>
      <c r="B39" s="138"/>
      <c r="C39" s="138"/>
      <c r="D39" s="138"/>
      <c r="E39" s="138"/>
      <c r="F39" s="138"/>
      <c r="G39" s="138"/>
      <c r="H39" s="138"/>
      <c r="I39" s="138"/>
      <c r="J39" s="138"/>
    </row>
    <row r="40" spans="1:10" ht="9" customHeight="1" x14ac:dyDescent="0.25"/>
  </sheetData>
  <mergeCells count="24">
    <mergeCell ref="A10:E10"/>
    <mergeCell ref="A1:J1"/>
    <mergeCell ref="A3:J3"/>
    <mergeCell ref="A5:J5"/>
    <mergeCell ref="A8:E8"/>
    <mergeCell ref="A9:E9"/>
    <mergeCell ref="A29:E29"/>
    <mergeCell ref="A12:E12"/>
    <mergeCell ref="A13:E13"/>
    <mergeCell ref="A14:E14"/>
    <mergeCell ref="A16:J16"/>
    <mergeCell ref="A19:E19"/>
    <mergeCell ref="A20:E20"/>
    <mergeCell ref="A21:E21"/>
    <mergeCell ref="A22:E22"/>
    <mergeCell ref="A24:J24"/>
    <mergeCell ref="A27:E27"/>
    <mergeCell ref="A28:E28"/>
    <mergeCell ref="A31:J31"/>
    <mergeCell ref="A34:E34"/>
    <mergeCell ref="A35:E35"/>
    <mergeCell ref="A37:E37"/>
    <mergeCell ref="A39:J39"/>
    <mergeCell ref="A36:E36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48" t="s">
        <v>258</v>
      </c>
      <c r="B1" s="148"/>
      <c r="C1" s="148"/>
      <c r="D1" s="148"/>
      <c r="E1" s="148"/>
      <c r="F1" s="148"/>
      <c r="G1" s="148"/>
      <c r="H1" s="148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148" t="s">
        <v>18</v>
      </c>
      <c r="B3" s="148"/>
      <c r="C3" s="148"/>
      <c r="D3" s="148"/>
      <c r="E3" s="148"/>
      <c r="F3" s="148"/>
      <c r="G3" s="150"/>
      <c r="H3" s="150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48" t="s">
        <v>5</v>
      </c>
      <c r="B5" s="149"/>
      <c r="C5" s="149"/>
      <c r="D5" s="149"/>
      <c r="E5" s="149"/>
      <c r="F5" s="149"/>
      <c r="G5" s="149"/>
      <c r="H5" s="149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x14ac:dyDescent="0.25">
      <c r="A7" s="148" t="s">
        <v>35</v>
      </c>
      <c r="B7" s="153"/>
      <c r="C7" s="153"/>
      <c r="D7" s="153"/>
      <c r="E7" s="153"/>
      <c r="F7" s="153"/>
      <c r="G7" s="153"/>
      <c r="H7" s="153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x14ac:dyDescent="0.25">
      <c r="A9" s="19" t="s">
        <v>6</v>
      </c>
      <c r="B9" s="18" t="s">
        <v>7</v>
      </c>
      <c r="C9" s="18" t="s">
        <v>4</v>
      </c>
      <c r="D9" s="19" t="s">
        <v>29</v>
      </c>
    </row>
    <row r="10" spans="1:8" x14ac:dyDescent="0.25">
      <c r="A10" s="35"/>
      <c r="B10" s="36"/>
      <c r="C10" s="37" t="s">
        <v>0</v>
      </c>
      <c r="D10" s="57">
        <f>D11+D16</f>
        <v>2319271</v>
      </c>
    </row>
    <row r="11" spans="1:8" ht="15.75" customHeight="1" x14ac:dyDescent="0.25">
      <c r="A11" s="93">
        <v>6</v>
      </c>
      <c r="B11" s="93"/>
      <c r="C11" s="93" t="s">
        <v>8</v>
      </c>
      <c r="D11" s="97">
        <f>SUM(D12:D15)</f>
        <v>2318821</v>
      </c>
    </row>
    <row r="12" spans="1:8" ht="38.25" x14ac:dyDescent="0.25">
      <c r="A12" s="11"/>
      <c r="B12" s="15">
        <v>63</v>
      </c>
      <c r="C12" s="15" t="s">
        <v>67</v>
      </c>
      <c r="D12" s="9">
        <v>1859700</v>
      </c>
    </row>
    <row r="13" spans="1:8" ht="51" x14ac:dyDescent="0.25">
      <c r="A13" s="12"/>
      <c r="B13" s="12">
        <v>65</v>
      </c>
      <c r="C13" s="55" t="s">
        <v>68</v>
      </c>
      <c r="D13" s="9">
        <v>123600</v>
      </c>
    </row>
    <row r="14" spans="1:8" ht="51" x14ac:dyDescent="0.25">
      <c r="A14" s="12"/>
      <c r="B14" s="12">
        <v>66</v>
      </c>
      <c r="C14" s="55" t="s">
        <v>69</v>
      </c>
      <c r="D14" s="9">
        <v>8600</v>
      </c>
    </row>
    <row r="15" spans="1:8" ht="38.25" x14ac:dyDescent="0.25">
      <c r="A15" s="12"/>
      <c r="B15" s="15">
        <v>67</v>
      </c>
      <c r="C15" s="15" t="s">
        <v>70</v>
      </c>
      <c r="D15" s="9">
        <v>326921</v>
      </c>
    </row>
    <row r="16" spans="1:8" ht="25.5" x14ac:dyDescent="0.25">
      <c r="A16" s="101">
        <v>7</v>
      </c>
      <c r="B16" s="101"/>
      <c r="C16" s="99" t="s">
        <v>9</v>
      </c>
      <c r="D16" s="97">
        <f>D17</f>
        <v>450</v>
      </c>
    </row>
    <row r="17" spans="1:8" ht="38.25" x14ac:dyDescent="0.25">
      <c r="A17" s="15"/>
      <c r="B17" s="15">
        <v>72</v>
      </c>
      <c r="C17" s="32" t="s">
        <v>71</v>
      </c>
      <c r="D17" s="9">
        <v>450</v>
      </c>
    </row>
    <row r="20" spans="1:8" ht="15.75" x14ac:dyDescent="0.25">
      <c r="A20" s="148" t="s">
        <v>36</v>
      </c>
      <c r="B20" s="153"/>
      <c r="C20" s="153"/>
      <c r="D20" s="153"/>
      <c r="E20" s="153"/>
      <c r="F20" s="153"/>
      <c r="G20" s="153"/>
      <c r="H20" s="153"/>
    </row>
    <row r="21" spans="1:8" ht="18" x14ac:dyDescent="0.25">
      <c r="A21" s="4"/>
      <c r="B21" s="4"/>
      <c r="C21" s="4"/>
      <c r="D21" s="4"/>
      <c r="E21" s="4"/>
      <c r="F21" s="4"/>
      <c r="G21" s="5"/>
      <c r="H21" s="5"/>
    </row>
    <row r="22" spans="1:8" x14ac:dyDescent="0.25">
      <c r="A22" s="19" t="s">
        <v>6</v>
      </c>
      <c r="B22" s="18" t="s">
        <v>7</v>
      </c>
      <c r="C22" s="18" t="s">
        <v>10</v>
      </c>
      <c r="D22" s="19" t="s">
        <v>29</v>
      </c>
    </row>
    <row r="23" spans="1:8" x14ac:dyDescent="0.25">
      <c r="A23" s="35"/>
      <c r="B23" s="36"/>
      <c r="C23" s="37" t="s">
        <v>1</v>
      </c>
      <c r="D23" s="57">
        <f>D24+D29</f>
        <v>2335976</v>
      </c>
    </row>
    <row r="24" spans="1:8" ht="15.75" customHeight="1" x14ac:dyDescent="0.25">
      <c r="A24" s="93">
        <v>3</v>
      </c>
      <c r="B24" s="93"/>
      <c r="C24" s="93" t="s">
        <v>11</v>
      </c>
      <c r="D24" s="97">
        <f>SUM(D25:D28)</f>
        <v>2296879</v>
      </c>
    </row>
    <row r="25" spans="1:8" ht="15.75" customHeight="1" x14ac:dyDescent="0.25">
      <c r="A25" s="11"/>
      <c r="B25" s="15">
        <v>31</v>
      </c>
      <c r="C25" s="15" t="s">
        <v>12</v>
      </c>
      <c r="D25" s="9">
        <v>1899830</v>
      </c>
    </row>
    <row r="26" spans="1:8" x14ac:dyDescent="0.25">
      <c r="A26" s="12"/>
      <c r="B26" s="15">
        <v>32</v>
      </c>
      <c r="C26" s="15" t="s">
        <v>21</v>
      </c>
      <c r="D26" s="9">
        <v>381949</v>
      </c>
    </row>
    <row r="27" spans="1:8" x14ac:dyDescent="0.25">
      <c r="A27" s="12"/>
      <c r="B27" s="56">
        <v>34</v>
      </c>
      <c r="C27" s="56" t="s">
        <v>72</v>
      </c>
      <c r="D27" s="9">
        <v>100</v>
      </c>
    </row>
    <row r="28" spans="1:8" ht="38.25" x14ac:dyDescent="0.25">
      <c r="A28" s="12"/>
      <c r="B28" s="56">
        <v>37</v>
      </c>
      <c r="C28" s="56" t="s">
        <v>73</v>
      </c>
      <c r="D28" s="9">
        <v>15000</v>
      </c>
    </row>
    <row r="29" spans="1:8" ht="25.5" x14ac:dyDescent="0.25">
      <c r="A29" s="101">
        <v>4</v>
      </c>
      <c r="B29" s="101"/>
      <c r="C29" s="99" t="s">
        <v>13</v>
      </c>
      <c r="D29" s="97">
        <f>D30</f>
        <v>39097</v>
      </c>
    </row>
    <row r="30" spans="1:8" ht="38.25" x14ac:dyDescent="0.25">
      <c r="A30" s="15"/>
      <c r="B30" s="15">
        <v>42</v>
      </c>
      <c r="C30" s="32" t="s">
        <v>26</v>
      </c>
      <c r="D30" s="9">
        <v>39097</v>
      </c>
    </row>
    <row r="31" spans="1:8" x14ac:dyDescent="0.25">
      <c r="A31" s="12"/>
      <c r="B31" s="33"/>
      <c r="C31" s="13"/>
      <c r="D31" s="9"/>
    </row>
  </sheetData>
  <mergeCells count="5">
    <mergeCell ref="A7:H7"/>
    <mergeCell ref="A20:H20"/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1"/>
  <sheetViews>
    <sheetView workbookViewId="0">
      <selection activeCell="E11" sqref="E11"/>
    </sheetView>
  </sheetViews>
  <sheetFormatPr defaultRowHeight="15" x14ac:dyDescent="0.25"/>
  <cols>
    <col min="1" max="1" width="28.5703125" customWidth="1"/>
    <col min="2" max="6" width="25.28515625" customWidth="1"/>
  </cols>
  <sheetData>
    <row r="1" spans="1:6" ht="42" customHeight="1" x14ac:dyDescent="0.25">
      <c r="A1" s="148" t="s">
        <v>258</v>
      </c>
      <c r="B1" s="148"/>
      <c r="C1" s="148"/>
      <c r="D1" s="148"/>
      <c r="E1" s="148"/>
      <c r="F1" s="148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148" t="s">
        <v>18</v>
      </c>
      <c r="B3" s="148"/>
      <c r="C3" s="148"/>
      <c r="D3" s="148"/>
      <c r="E3" s="148"/>
      <c r="F3" s="148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48" t="s">
        <v>5</v>
      </c>
      <c r="B5" s="148"/>
      <c r="C5" s="148"/>
      <c r="D5" s="148"/>
      <c r="E5" s="148"/>
      <c r="F5" s="148"/>
    </row>
    <row r="6" spans="1:6" ht="18" x14ac:dyDescent="0.25">
      <c r="A6" s="4"/>
      <c r="B6" s="4"/>
      <c r="C6" s="4"/>
      <c r="D6" s="4"/>
      <c r="E6" s="5"/>
      <c r="F6" s="5"/>
    </row>
    <row r="7" spans="1:6" ht="15.75" customHeight="1" x14ac:dyDescent="0.25">
      <c r="A7" s="148" t="s">
        <v>37</v>
      </c>
      <c r="B7" s="148"/>
      <c r="C7" s="148"/>
      <c r="D7" s="148"/>
      <c r="E7" s="148"/>
      <c r="F7" s="148"/>
    </row>
    <row r="8" spans="1:6" ht="18" x14ac:dyDescent="0.25">
      <c r="A8" s="4"/>
      <c r="B8" s="4"/>
      <c r="C8" s="4"/>
      <c r="D8" s="4"/>
      <c r="E8" s="5"/>
      <c r="F8" s="5"/>
    </row>
    <row r="9" spans="1:6" x14ac:dyDescent="0.25">
      <c r="A9" s="19" t="s">
        <v>39</v>
      </c>
      <c r="B9" s="19" t="s">
        <v>29</v>
      </c>
    </row>
    <row r="10" spans="1:6" x14ac:dyDescent="0.25">
      <c r="A10" s="95" t="s">
        <v>0</v>
      </c>
      <c r="B10" s="96">
        <f>SUM(B11,B13,B15,B17,B19,B21)</f>
        <v>2319270.5700000003</v>
      </c>
    </row>
    <row r="11" spans="1:6" ht="15.75" customHeight="1" x14ac:dyDescent="0.25">
      <c r="A11" s="93" t="s">
        <v>40</v>
      </c>
      <c r="B11" s="98">
        <f>SUM(B12)</f>
        <v>326921</v>
      </c>
    </row>
    <row r="12" spans="1:6" x14ac:dyDescent="0.25">
      <c r="A12" s="13" t="s">
        <v>42</v>
      </c>
      <c r="B12" s="62">
        <v>326921</v>
      </c>
    </row>
    <row r="13" spans="1:6" x14ac:dyDescent="0.25">
      <c r="A13" s="93" t="s">
        <v>43</v>
      </c>
      <c r="B13" s="98">
        <f>SUM(B14)</f>
        <v>6600</v>
      </c>
    </row>
    <row r="14" spans="1:6" x14ac:dyDescent="0.25">
      <c r="A14" s="13" t="s">
        <v>44</v>
      </c>
      <c r="B14" s="62">
        <v>6600</v>
      </c>
    </row>
    <row r="15" spans="1:6" ht="25.5" x14ac:dyDescent="0.25">
      <c r="A15" s="99" t="s">
        <v>141</v>
      </c>
      <c r="B15" s="98">
        <f>SUM(B16)</f>
        <v>120000</v>
      </c>
    </row>
    <row r="16" spans="1:6" x14ac:dyDescent="0.25">
      <c r="A16" s="13" t="s">
        <v>142</v>
      </c>
      <c r="B16" s="92">
        <f>130750.54-10750.54</f>
        <v>120000</v>
      </c>
    </row>
    <row r="17" spans="1:6" x14ac:dyDescent="0.25">
      <c r="A17" s="99" t="s">
        <v>143</v>
      </c>
      <c r="B17" s="100">
        <f>SUM(B18)</f>
        <v>1859699.57</v>
      </c>
    </row>
    <row r="18" spans="1:6" x14ac:dyDescent="0.25">
      <c r="A18" s="13" t="s">
        <v>144</v>
      </c>
      <c r="B18" s="92">
        <f>1864854-5154.43</f>
        <v>1859699.57</v>
      </c>
    </row>
    <row r="19" spans="1:6" x14ac:dyDescent="0.25">
      <c r="A19" s="99" t="s">
        <v>145</v>
      </c>
      <c r="B19" s="100">
        <f>SUM(B20)</f>
        <v>3000</v>
      </c>
    </row>
    <row r="20" spans="1:6" x14ac:dyDescent="0.25">
      <c r="A20" s="13" t="s">
        <v>146</v>
      </c>
      <c r="B20" s="92">
        <f>3800-800</f>
        <v>3000</v>
      </c>
    </row>
    <row r="21" spans="1:6" ht="38.25" x14ac:dyDescent="0.25">
      <c r="A21" s="99" t="s">
        <v>147</v>
      </c>
      <c r="B21" s="100">
        <f>SUM(B22)</f>
        <v>3050</v>
      </c>
    </row>
    <row r="22" spans="1:6" x14ac:dyDescent="0.25">
      <c r="A22" s="13" t="s">
        <v>148</v>
      </c>
      <c r="B22" s="92">
        <v>3050</v>
      </c>
    </row>
    <row r="25" spans="1:6" ht="15.75" customHeight="1" x14ac:dyDescent="0.25">
      <c r="A25" s="148" t="s">
        <v>38</v>
      </c>
      <c r="B25" s="148"/>
      <c r="C25" s="148"/>
      <c r="D25" s="148"/>
      <c r="E25" s="148"/>
      <c r="F25" s="148"/>
    </row>
    <row r="26" spans="1:6" ht="18" x14ac:dyDescent="0.25">
      <c r="A26" s="4"/>
      <c r="B26" s="4"/>
      <c r="C26" s="4"/>
      <c r="D26" s="4"/>
      <c r="E26" s="5"/>
      <c r="F26" s="5"/>
    </row>
    <row r="27" spans="1:6" ht="30" customHeight="1" x14ac:dyDescent="0.25">
      <c r="A27" s="19" t="s">
        <v>39</v>
      </c>
      <c r="B27" s="19" t="s">
        <v>29</v>
      </c>
    </row>
    <row r="28" spans="1:6" x14ac:dyDescent="0.25">
      <c r="A28" s="95" t="s">
        <v>1</v>
      </c>
      <c r="B28" s="96">
        <f>SUM(B29,B31,B33,B35,B37,B39)</f>
        <v>2335975.9699999997</v>
      </c>
    </row>
    <row r="29" spans="1:6" x14ac:dyDescent="0.25">
      <c r="A29" s="93" t="s">
        <v>40</v>
      </c>
      <c r="B29" s="98">
        <f>SUM(B30)</f>
        <v>326921</v>
      </c>
    </row>
    <row r="30" spans="1:6" x14ac:dyDescent="0.25">
      <c r="A30" s="13" t="s">
        <v>42</v>
      </c>
      <c r="B30" s="62">
        <v>326921</v>
      </c>
    </row>
    <row r="31" spans="1:6" ht="15.75" customHeight="1" x14ac:dyDescent="0.25">
      <c r="A31" s="93" t="s">
        <v>43</v>
      </c>
      <c r="B31" s="98">
        <f>SUM(B32)</f>
        <v>6600</v>
      </c>
    </row>
    <row r="32" spans="1:6" ht="15.75" customHeight="1" x14ac:dyDescent="0.25">
      <c r="A32" s="13" t="s">
        <v>44</v>
      </c>
      <c r="B32" s="62">
        <v>6600</v>
      </c>
    </row>
    <row r="33" spans="1:2" ht="25.5" x14ac:dyDescent="0.25">
      <c r="A33" s="99" t="s">
        <v>141</v>
      </c>
      <c r="B33" s="98">
        <f>SUM(B34)</f>
        <v>130750.54</v>
      </c>
    </row>
    <row r="34" spans="1:2" x14ac:dyDescent="0.25">
      <c r="A34" s="13" t="s">
        <v>142</v>
      </c>
      <c r="B34" s="92">
        <v>130750.54</v>
      </c>
    </row>
    <row r="35" spans="1:2" x14ac:dyDescent="0.25">
      <c r="A35" s="99" t="s">
        <v>143</v>
      </c>
      <c r="B35" s="100">
        <f>SUM(B36)</f>
        <v>1864854.43</v>
      </c>
    </row>
    <row r="36" spans="1:2" x14ac:dyDescent="0.25">
      <c r="A36" s="13" t="s">
        <v>144</v>
      </c>
      <c r="B36" s="92">
        <v>1864854.43</v>
      </c>
    </row>
    <row r="37" spans="1:2" x14ac:dyDescent="0.25">
      <c r="A37" s="99" t="s">
        <v>145</v>
      </c>
      <c r="B37" s="100">
        <f>SUM(B38)</f>
        <v>3800</v>
      </c>
    </row>
    <row r="38" spans="1:2" x14ac:dyDescent="0.25">
      <c r="A38" s="13" t="s">
        <v>146</v>
      </c>
      <c r="B38" s="92">
        <v>3800</v>
      </c>
    </row>
    <row r="39" spans="1:2" ht="38.25" x14ac:dyDescent="0.25">
      <c r="A39" s="99" t="s">
        <v>147</v>
      </c>
      <c r="B39" s="100">
        <f>SUM(B40)</f>
        <v>3050</v>
      </c>
    </row>
    <row r="40" spans="1:2" x14ac:dyDescent="0.25">
      <c r="A40" s="13" t="s">
        <v>148</v>
      </c>
      <c r="B40" s="92">
        <v>3050</v>
      </c>
    </row>
    <row r="41" spans="1:2" x14ac:dyDescent="0.25">
      <c r="A41" s="91"/>
      <c r="B41" s="92"/>
    </row>
  </sheetData>
  <mergeCells count="5">
    <mergeCell ref="A25:F25"/>
    <mergeCell ref="A1:F1"/>
    <mergeCell ref="A3:F3"/>
    <mergeCell ref="A5:F5"/>
    <mergeCell ref="A7:F7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5"/>
  <sheetViews>
    <sheetView workbookViewId="0">
      <selection sqref="A1:F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48" t="s">
        <v>258</v>
      </c>
      <c r="B1" s="148"/>
      <c r="C1" s="148"/>
      <c r="D1" s="148"/>
      <c r="E1" s="148"/>
      <c r="F1" s="148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48" t="s">
        <v>18</v>
      </c>
      <c r="B3" s="148"/>
      <c r="C3" s="148"/>
      <c r="D3" s="148"/>
      <c r="E3" s="150"/>
      <c r="F3" s="150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48" t="s">
        <v>5</v>
      </c>
      <c r="B5" s="149"/>
      <c r="C5" s="149"/>
      <c r="D5" s="149"/>
      <c r="E5" s="149"/>
      <c r="F5" s="149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48" t="s">
        <v>14</v>
      </c>
      <c r="B7" s="153"/>
      <c r="C7" s="153"/>
      <c r="D7" s="153"/>
      <c r="E7" s="153"/>
      <c r="F7" s="153"/>
    </row>
    <row r="8" spans="1:6" ht="18" x14ac:dyDescent="0.25">
      <c r="A8" s="4"/>
      <c r="B8" s="4"/>
      <c r="C8" s="4"/>
      <c r="D8" s="4"/>
      <c r="E8" s="5"/>
      <c r="F8" s="5"/>
    </row>
    <row r="9" spans="1:6" x14ac:dyDescent="0.25">
      <c r="A9" s="19" t="s">
        <v>39</v>
      </c>
      <c r="B9" s="19" t="s">
        <v>29</v>
      </c>
    </row>
    <row r="10" spans="1:6" ht="15.75" customHeight="1" x14ac:dyDescent="0.25">
      <c r="A10" s="93" t="s">
        <v>1</v>
      </c>
      <c r="B10" s="94">
        <f>SUM(B11)</f>
        <v>2335975.9700000002</v>
      </c>
    </row>
    <row r="11" spans="1:6" ht="15.75" customHeight="1" x14ac:dyDescent="0.25">
      <c r="A11" s="93" t="s">
        <v>138</v>
      </c>
      <c r="B11" s="94">
        <f>SUM(B12:B13)</f>
        <v>2335975.9700000002</v>
      </c>
    </row>
    <row r="12" spans="1:6" x14ac:dyDescent="0.25">
      <c r="A12" s="16" t="s">
        <v>139</v>
      </c>
      <c r="B12" s="62">
        <v>2173675.9700000002</v>
      </c>
    </row>
    <row r="13" spans="1:6" x14ac:dyDescent="0.25">
      <c r="A13" s="89" t="s">
        <v>140</v>
      </c>
      <c r="B13" s="108">
        <f>157000+5300</f>
        <v>162300</v>
      </c>
    </row>
    <row r="14" spans="1:6" x14ac:dyDescent="0.25">
      <c r="A14" s="11"/>
      <c r="B14" s="62"/>
    </row>
    <row r="15" spans="1:6" x14ac:dyDescent="0.25">
      <c r="A15" s="17"/>
      <c r="B15" s="62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E17" sqref="E1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48" t="s">
        <v>33</v>
      </c>
      <c r="B1" s="148"/>
      <c r="C1" s="148"/>
      <c r="D1" s="148"/>
      <c r="E1" s="148"/>
      <c r="F1" s="148"/>
      <c r="G1" s="148"/>
      <c r="H1" s="148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48" t="s">
        <v>18</v>
      </c>
      <c r="B3" s="148"/>
      <c r="C3" s="148"/>
      <c r="D3" s="148"/>
      <c r="E3" s="148"/>
      <c r="F3" s="148"/>
      <c r="G3" s="148"/>
      <c r="H3" s="148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48" t="s">
        <v>45</v>
      </c>
      <c r="B5" s="148"/>
      <c r="C5" s="148"/>
      <c r="D5" s="148"/>
      <c r="E5" s="148"/>
      <c r="F5" s="148"/>
      <c r="G5" s="148"/>
      <c r="H5" s="148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19" t="s">
        <v>6</v>
      </c>
      <c r="B7" s="18" t="s">
        <v>7</v>
      </c>
      <c r="C7" s="18" t="s">
        <v>28</v>
      </c>
      <c r="D7" s="18" t="s">
        <v>31</v>
      </c>
      <c r="E7" s="19" t="s">
        <v>32</v>
      </c>
      <c r="F7" s="19" t="s">
        <v>29</v>
      </c>
      <c r="G7" s="19" t="s">
        <v>3</v>
      </c>
      <c r="H7" s="19" t="s">
        <v>30</v>
      </c>
    </row>
    <row r="8" spans="1:8" x14ac:dyDescent="0.25">
      <c r="A8" s="35"/>
      <c r="B8" s="36"/>
      <c r="C8" s="37" t="s">
        <v>47</v>
      </c>
      <c r="D8" s="36"/>
      <c r="E8" s="35"/>
      <c r="F8" s="35"/>
      <c r="G8" s="35"/>
      <c r="H8" s="35"/>
    </row>
    <row r="9" spans="1:8" ht="25.5" x14ac:dyDescent="0.25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8" x14ac:dyDescent="0.25">
      <c r="A10" s="11"/>
      <c r="B10" s="15">
        <v>84</v>
      </c>
      <c r="C10" s="15" t="s">
        <v>22</v>
      </c>
      <c r="D10" s="8"/>
      <c r="E10" s="9"/>
      <c r="F10" s="9"/>
      <c r="G10" s="9"/>
      <c r="H10" s="9"/>
    </row>
    <row r="11" spans="1:8" x14ac:dyDescent="0.25">
      <c r="A11" s="11"/>
      <c r="B11" s="15"/>
      <c r="C11" s="39"/>
      <c r="D11" s="8"/>
      <c r="E11" s="9"/>
      <c r="F11" s="9"/>
      <c r="G11" s="9"/>
      <c r="H11" s="9"/>
    </row>
    <row r="12" spans="1:8" x14ac:dyDescent="0.25">
      <c r="A12" s="11"/>
      <c r="B12" s="15"/>
      <c r="C12" s="37" t="s">
        <v>48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4"/>
      <c r="C13" s="31" t="s">
        <v>16</v>
      </c>
      <c r="D13" s="8"/>
      <c r="E13" s="9"/>
      <c r="F13" s="9"/>
      <c r="G13" s="9"/>
      <c r="H13" s="9"/>
    </row>
    <row r="14" spans="1:8" ht="25.5" x14ac:dyDescent="0.25">
      <c r="A14" s="15"/>
      <c r="B14" s="15">
        <v>54</v>
      </c>
      <c r="C14" s="32" t="s">
        <v>23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7"/>
  <sheetViews>
    <sheetView workbookViewId="0">
      <selection activeCell="A8" sqref="A8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48" t="s">
        <v>33</v>
      </c>
      <c r="B1" s="148"/>
      <c r="C1" s="148"/>
      <c r="D1" s="148"/>
      <c r="E1" s="148"/>
      <c r="F1" s="148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148" t="s">
        <v>18</v>
      </c>
      <c r="B3" s="148"/>
      <c r="C3" s="148"/>
      <c r="D3" s="148"/>
      <c r="E3" s="148"/>
      <c r="F3" s="148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48" t="s">
        <v>46</v>
      </c>
      <c r="B5" s="148"/>
      <c r="C5" s="148"/>
      <c r="D5" s="148"/>
      <c r="E5" s="148"/>
      <c r="F5" s="148"/>
    </row>
    <row r="6" spans="1:6" ht="18" x14ac:dyDescent="0.25">
      <c r="A6" s="4"/>
      <c r="B6" s="4"/>
      <c r="C6" s="4"/>
      <c r="D6" s="4"/>
      <c r="E6" s="5"/>
      <c r="F6" s="5"/>
    </row>
    <row r="7" spans="1:6" ht="25.5" x14ac:dyDescent="0.25">
      <c r="A7" s="19" t="s">
        <v>39</v>
      </c>
      <c r="B7" s="18" t="s">
        <v>31</v>
      </c>
      <c r="C7" s="19" t="s">
        <v>32</v>
      </c>
      <c r="D7" s="19" t="s">
        <v>29</v>
      </c>
      <c r="E7" s="19" t="s">
        <v>3</v>
      </c>
      <c r="F7" s="19" t="s">
        <v>30</v>
      </c>
    </row>
    <row r="8" spans="1:6" x14ac:dyDescent="0.25">
      <c r="A8" s="38" t="s">
        <v>47</v>
      </c>
      <c r="B8" s="36"/>
      <c r="C8" s="35"/>
      <c r="D8" s="35"/>
      <c r="E8" s="35"/>
      <c r="F8" s="35"/>
    </row>
    <row r="9" spans="1:6" ht="25.5" x14ac:dyDescent="0.25">
      <c r="A9" s="11" t="s">
        <v>49</v>
      </c>
      <c r="B9" s="8"/>
      <c r="C9" s="9"/>
      <c r="D9" s="9"/>
      <c r="E9" s="9"/>
      <c r="F9" s="9"/>
    </row>
    <row r="10" spans="1:6" ht="25.5" x14ac:dyDescent="0.25">
      <c r="A10" s="16" t="s">
        <v>56</v>
      </c>
      <c r="B10" s="8"/>
      <c r="C10" s="9"/>
      <c r="D10" s="9"/>
      <c r="E10" s="9"/>
      <c r="F10" s="9"/>
    </row>
    <row r="11" spans="1:6" x14ac:dyDescent="0.25">
      <c r="A11" s="16" t="s">
        <v>27</v>
      </c>
      <c r="B11" s="8"/>
      <c r="C11" s="9"/>
      <c r="D11" s="9"/>
      <c r="E11" s="9"/>
      <c r="F11" s="9"/>
    </row>
    <row r="12" spans="1:6" x14ac:dyDescent="0.25">
      <c r="A12" s="16"/>
      <c r="B12" s="8"/>
      <c r="C12" s="9"/>
      <c r="D12" s="9"/>
      <c r="E12" s="9"/>
      <c r="F12" s="9"/>
    </row>
    <row r="13" spans="1:6" x14ac:dyDescent="0.25">
      <c r="A13" s="38" t="s">
        <v>48</v>
      </c>
      <c r="B13" s="8"/>
      <c r="C13" s="9"/>
      <c r="D13" s="9"/>
      <c r="E13" s="9"/>
      <c r="F13" s="9"/>
    </row>
    <row r="14" spans="1:6" x14ac:dyDescent="0.25">
      <c r="A14" s="11" t="s">
        <v>40</v>
      </c>
      <c r="B14" s="8"/>
      <c r="C14" s="9"/>
      <c r="D14" s="9"/>
      <c r="E14" s="9"/>
      <c r="F14" s="9"/>
    </row>
    <row r="15" spans="1:6" x14ac:dyDescent="0.25">
      <c r="A15" s="13" t="s">
        <v>41</v>
      </c>
      <c r="B15" s="8"/>
      <c r="C15" s="9"/>
      <c r="D15" s="9"/>
      <c r="E15" s="9"/>
      <c r="F15" s="10"/>
    </row>
    <row r="16" spans="1:6" x14ac:dyDescent="0.25">
      <c r="A16" s="11" t="s">
        <v>43</v>
      </c>
      <c r="B16" s="8"/>
      <c r="C16" s="9"/>
      <c r="D16" s="9"/>
      <c r="E16" s="9"/>
      <c r="F16" s="10"/>
    </row>
    <row r="17" spans="1:6" x14ac:dyDescent="0.25">
      <c r="A17" s="13" t="s">
        <v>44</v>
      </c>
      <c r="B17" s="8"/>
      <c r="C17" s="9"/>
      <c r="D17" s="9"/>
      <c r="E17" s="9"/>
      <c r="F17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39"/>
  <sheetViews>
    <sheetView tabSelected="1" topLeftCell="A229" workbookViewId="0">
      <selection activeCell="E247" sqref="E24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68.140625" bestFit="1" customWidth="1"/>
    <col min="5" max="7" width="25.28515625" customWidth="1"/>
  </cols>
  <sheetData>
    <row r="1" spans="1:7" ht="42" customHeight="1" x14ac:dyDescent="0.25">
      <c r="A1" s="148" t="s">
        <v>257</v>
      </c>
      <c r="B1" s="148"/>
      <c r="C1" s="148"/>
      <c r="D1" s="148"/>
      <c r="E1" s="148"/>
      <c r="F1" s="148"/>
      <c r="G1" s="148"/>
    </row>
    <row r="2" spans="1:7" ht="18" x14ac:dyDescent="0.25">
      <c r="A2" s="4"/>
      <c r="B2" s="4"/>
      <c r="C2" s="4"/>
      <c r="D2" s="4"/>
      <c r="E2" s="4"/>
      <c r="F2" s="5"/>
      <c r="G2" s="5"/>
    </row>
    <row r="3" spans="1:7" ht="18" customHeight="1" x14ac:dyDescent="0.25">
      <c r="A3" s="148" t="s">
        <v>17</v>
      </c>
      <c r="B3" s="149"/>
      <c r="C3" s="149"/>
      <c r="D3" s="149"/>
      <c r="E3" s="149"/>
      <c r="F3" s="149"/>
      <c r="G3" s="149"/>
    </row>
    <row r="4" spans="1:7" ht="18" x14ac:dyDescent="0.25">
      <c r="A4" s="4"/>
      <c r="B4" s="4"/>
      <c r="C4" s="4"/>
      <c r="D4" s="4"/>
      <c r="E4" s="4"/>
      <c r="F4" s="5"/>
      <c r="G4" s="5"/>
    </row>
    <row r="5" spans="1:7" x14ac:dyDescent="0.25">
      <c r="A5" s="154" t="s">
        <v>19</v>
      </c>
      <c r="B5" s="155"/>
      <c r="C5" s="156"/>
      <c r="D5" s="18" t="s">
        <v>20</v>
      </c>
      <c r="E5" s="19" t="s">
        <v>29</v>
      </c>
    </row>
    <row r="6" spans="1:7" x14ac:dyDescent="0.25">
      <c r="A6" s="163" t="s">
        <v>74</v>
      </c>
      <c r="B6" s="164"/>
      <c r="C6" s="165"/>
      <c r="D6" s="37" t="s">
        <v>75</v>
      </c>
      <c r="E6" s="108">
        <f>SUM(E7)</f>
        <v>2335975.9699999997</v>
      </c>
    </row>
    <row r="7" spans="1:7" ht="15.75" customHeight="1" x14ac:dyDescent="0.25">
      <c r="A7" s="163" t="s">
        <v>76</v>
      </c>
      <c r="B7" s="164"/>
      <c r="C7" s="165"/>
      <c r="D7" s="37" t="s">
        <v>77</v>
      </c>
      <c r="E7" s="108">
        <f>SUM(E9,E332)</f>
        <v>2335975.9699999997</v>
      </c>
    </row>
    <row r="8" spans="1:7" ht="5.25" customHeight="1" x14ac:dyDescent="0.25">
      <c r="A8" s="106"/>
      <c r="B8" s="107"/>
      <c r="C8" s="37"/>
      <c r="D8" s="37"/>
      <c r="E8" s="108"/>
    </row>
    <row r="9" spans="1:7" ht="15" customHeight="1" x14ac:dyDescent="0.25">
      <c r="A9" s="166" t="s">
        <v>78</v>
      </c>
      <c r="B9" s="167"/>
      <c r="C9" s="168"/>
      <c r="D9" s="109" t="s">
        <v>79</v>
      </c>
      <c r="E9" s="110">
        <f>SUM(E10+E69)</f>
        <v>2327975.9699999997</v>
      </c>
    </row>
    <row r="10" spans="1:7" ht="15" customHeight="1" x14ac:dyDescent="0.25">
      <c r="A10" s="169" t="s">
        <v>80</v>
      </c>
      <c r="B10" s="170"/>
      <c r="C10" s="171"/>
      <c r="D10" s="105" t="s">
        <v>81</v>
      </c>
      <c r="E10" s="90">
        <f>SUM(E11+E45+E63)</f>
        <v>1788865</v>
      </c>
    </row>
    <row r="11" spans="1:7" x14ac:dyDescent="0.25">
      <c r="A11" s="157" t="s">
        <v>82</v>
      </c>
      <c r="B11" s="158"/>
      <c r="C11" s="159"/>
      <c r="D11" s="102" t="s">
        <v>83</v>
      </c>
      <c r="E11" s="98">
        <f>SUM(E12)</f>
        <v>94569</v>
      </c>
    </row>
    <row r="12" spans="1:7" ht="25.5" customHeight="1" x14ac:dyDescent="0.25">
      <c r="A12" s="160" t="s">
        <v>84</v>
      </c>
      <c r="B12" s="161"/>
      <c r="C12" s="162"/>
      <c r="D12" s="124" t="s">
        <v>85</v>
      </c>
      <c r="E12" s="125">
        <f>SUM(E13)</f>
        <v>94569</v>
      </c>
    </row>
    <row r="13" spans="1:7" x14ac:dyDescent="0.25">
      <c r="A13" s="123">
        <v>3</v>
      </c>
      <c r="B13" s="115"/>
      <c r="C13" s="116"/>
      <c r="D13" s="119" t="s">
        <v>11</v>
      </c>
      <c r="E13" s="62">
        <f>SUM(E14)</f>
        <v>94569</v>
      </c>
    </row>
    <row r="14" spans="1:7" ht="15" customHeight="1" x14ac:dyDescent="0.25">
      <c r="A14" s="172">
        <v>32</v>
      </c>
      <c r="B14" s="173"/>
      <c r="C14" s="174"/>
      <c r="D14" s="85" t="s">
        <v>21</v>
      </c>
      <c r="E14" s="62">
        <v>94569</v>
      </c>
    </row>
    <row r="15" spans="1:7" ht="15" customHeight="1" x14ac:dyDescent="0.25">
      <c r="A15" s="63"/>
      <c r="B15" s="59"/>
      <c r="C15" s="34" t="s">
        <v>155</v>
      </c>
      <c r="D15" s="85" t="s">
        <v>156</v>
      </c>
      <c r="E15" s="62">
        <v>8000</v>
      </c>
    </row>
    <row r="16" spans="1:7" ht="15" customHeight="1" x14ac:dyDescent="0.25">
      <c r="A16" s="63"/>
      <c r="B16" s="59"/>
      <c r="C16" s="34" t="s">
        <v>149</v>
      </c>
      <c r="D16" s="85" t="s">
        <v>150</v>
      </c>
      <c r="E16" s="62">
        <v>6700</v>
      </c>
    </row>
    <row r="17" spans="1:5" ht="15" customHeight="1" x14ac:dyDescent="0.25">
      <c r="A17" s="63"/>
      <c r="B17" s="59"/>
      <c r="C17" s="34" t="s">
        <v>151</v>
      </c>
      <c r="D17" s="85" t="s">
        <v>152</v>
      </c>
      <c r="E17" s="62">
        <v>1200</v>
      </c>
    </row>
    <row r="18" spans="1:5" ht="15" customHeight="1" x14ac:dyDescent="0.25">
      <c r="A18" s="63"/>
      <c r="B18" s="59"/>
      <c r="C18" s="34" t="s">
        <v>153</v>
      </c>
      <c r="D18" s="85" t="s">
        <v>154</v>
      </c>
      <c r="E18" s="62">
        <v>100</v>
      </c>
    </row>
    <row r="19" spans="1:5" ht="15" customHeight="1" x14ac:dyDescent="0.25">
      <c r="A19" s="63"/>
      <c r="B19" s="59"/>
      <c r="C19" s="34" t="s">
        <v>157</v>
      </c>
      <c r="D19" s="85" t="s">
        <v>158</v>
      </c>
      <c r="E19" s="62">
        <v>49584</v>
      </c>
    </row>
    <row r="20" spans="1:5" ht="15" customHeight="1" x14ac:dyDescent="0.25">
      <c r="A20" s="63"/>
      <c r="B20" s="59"/>
      <c r="C20" s="34" t="s">
        <v>159</v>
      </c>
      <c r="D20" s="85" t="s">
        <v>160</v>
      </c>
      <c r="E20" s="62">
        <v>14164</v>
      </c>
    </row>
    <row r="21" spans="1:5" ht="15" customHeight="1" x14ac:dyDescent="0.25">
      <c r="A21" s="63"/>
      <c r="B21" s="59"/>
      <c r="C21" s="34" t="s">
        <v>161</v>
      </c>
      <c r="D21" s="85" t="s">
        <v>162</v>
      </c>
      <c r="E21" s="62">
        <v>20</v>
      </c>
    </row>
    <row r="22" spans="1:5" ht="15" customHeight="1" x14ac:dyDescent="0.25">
      <c r="A22" s="63"/>
      <c r="B22" s="59"/>
      <c r="C22" s="34" t="s">
        <v>163</v>
      </c>
      <c r="D22" s="85" t="s">
        <v>164</v>
      </c>
      <c r="E22" s="62">
        <v>33000</v>
      </c>
    </row>
    <row r="23" spans="1:5" ht="15" customHeight="1" x14ac:dyDescent="0.25">
      <c r="A23" s="63"/>
      <c r="B23" s="59"/>
      <c r="C23" s="34" t="s">
        <v>165</v>
      </c>
      <c r="D23" s="85" t="s">
        <v>166</v>
      </c>
      <c r="E23" s="62">
        <v>1200</v>
      </c>
    </row>
    <row r="24" spans="1:5" ht="15" customHeight="1" x14ac:dyDescent="0.25">
      <c r="A24" s="63"/>
      <c r="B24" s="59"/>
      <c r="C24" s="34" t="s">
        <v>167</v>
      </c>
      <c r="D24" s="85" t="s">
        <v>168</v>
      </c>
      <c r="E24" s="62">
        <v>1000</v>
      </c>
    </row>
    <row r="25" spans="1:5" ht="15" customHeight="1" x14ac:dyDescent="0.25">
      <c r="A25" s="63"/>
      <c r="B25" s="59"/>
      <c r="C25" s="34" t="s">
        <v>169</v>
      </c>
      <c r="D25" s="85" t="s">
        <v>170</v>
      </c>
      <c r="E25" s="62">
        <v>200</v>
      </c>
    </row>
    <row r="26" spans="1:5" ht="15" customHeight="1" x14ac:dyDescent="0.25">
      <c r="A26" s="63"/>
      <c r="B26" s="59"/>
      <c r="C26" s="34" t="s">
        <v>171</v>
      </c>
      <c r="D26" s="85" t="s">
        <v>172</v>
      </c>
      <c r="E26" s="62">
        <v>27785</v>
      </c>
    </row>
    <row r="27" spans="1:5" ht="15" customHeight="1" x14ac:dyDescent="0.25">
      <c r="A27" s="63"/>
      <c r="B27" s="59"/>
      <c r="C27" s="34" t="s">
        <v>173</v>
      </c>
      <c r="D27" s="85" t="s">
        <v>174</v>
      </c>
      <c r="E27" s="62">
        <v>3300</v>
      </c>
    </row>
    <row r="28" spans="1:5" ht="15" customHeight="1" x14ac:dyDescent="0.25">
      <c r="A28" s="63"/>
      <c r="B28" s="59"/>
      <c r="C28" s="34">
        <v>3231</v>
      </c>
      <c r="D28" s="85" t="s">
        <v>204</v>
      </c>
      <c r="E28" s="62">
        <v>5300</v>
      </c>
    </row>
    <row r="29" spans="1:5" ht="15" customHeight="1" x14ac:dyDescent="0.25">
      <c r="A29" s="63"/>
      <c r="B29" s="59"/>
      <c r="C29" s="34" t="s">
        <v>175</v>
      </c>
      <c r="D29" s="85" t="s">
        <v>176</v>
      </c>
      <c r="E29" s="62">
        <v>3300</v>
      </c>
    </row>
    <row r="30" spans="1:5" ht="15" customHeight="1" x14ac:dyDescent="0.25">
      <c r="A30" s="63"/>
      <c r="B30" s="59"/>
      <c r="C30" s="34" t="s">
        <v>175</v>
      </c>
      <c r="D30" s="85" t="s">
        <v>177</v>
      </c>
      <c r="E30" s="62">
        <v>2990</v>
      </c>
    </row>
    <row r="31" spans="1:5" ht="15" customHeight="1" x14ac:dyDescent="0.25">
      <c r="A31" s="63"/>
      <c r="B31" s="59"/>
      <c r="C31" s="34" t="s">
        <v>178</v>
      </c>
      <c r="D31" s="85" t="s">
        <v>179</v>
      </c>
      <c r="E31" s="62">
        <v>20</v>
      </c>
    </row>
    <row r="32" spans="1:5" ht="15" customHeight="1" x14ac:dyDescent="0.25">
      <c r="A32" s="63"/>
      <c r="B32" s="59"/>
      <c r="C32" s="34" t="s">
        <v>180</v>
      </c>
      <c r="D32" s="85" t="s">
        <v>181</v>
      </c>
      <c r="E32" s="62">
        <v>5475</v>
      </c>
    </row>
    <row r="33" spans="1:5" ht="15" customHeight="1" x14ac:dyDescent="0.25">
      <c r="A33" s="63"/>
      <c r="B33" s="59"/>
      <c r="C33" s="34" t="s">
        <v>182</v>
      </c>
      <c r="D33" s="85" t="s">
        <v>183</v>
      </c>
      <c r="E33" s="62">
        <v>600</v>
      </c>
    </row>
    <row r="34" spans="1:5" ht="15" customHeight="1" x14ac:dyDescent="0.25">
      <c r="A34" s="63"/>
      <c r="B34" s="59"/>
      <c r="C34" s="34" t="s">
        <v>184</v>
      </c>
      <c r="D34" s="85" t="s">
        <v>185</v>
      </c>
      <c r="E34" s="62">
        <v>5600</v>
      </c>
    </row>
    <row r="35" spans="1:5" ht="15" customHeight="1" x14ac:dyDescent="0.25">
      <c r="A35" s="63"/>
      <c r="B35" s="59"/>
      <c r="C35" s="34" t="s">
        <v>184</v>
      </c>
      <c r="D35" s="85" t="s">
        <v>186</v>
      </c>
      <c r="E35" s="62">
        <v>600</v>
      </c>
    </row>
    <row r="36" spans="1:5" ht="15" customHeight="1" x14ac:dyDescent="0.25">
      <c r="A36" s="63"/>
      <c r="B36" s="59"/>
      <c r="C36" s="34" t="s">
        <v>187</v>
      </c>
      <c r="D36" s="85" t="s">
        <v>188</v>
      </c>
      <c r="E36" s="62">
        <v>600</v>
      </c>
    </row>
    <row r="37" spans="1:5" ht="15" customHeight="1" x14ac:dyDescent="0.25">
      <c r="A37" s="63"/>
      <c r="B37" s="59"/>
      <c r="C37" s="34" t="s">
        <v>189</v>
      </c>
      <c r="D37" s="85" t="s">
        <v>190</v>
      </c>
      <c r="E37" s="62">
        <v>4100</v>
      </c>
    </row>
    <row r="38" spans="1:5" ht="15" customHeight="1" x14ac:dyDescent="0.25">
      <c r="A38" s="63"/>
      <c r="B38" s="59"/>
      <c r="C38" s="34" t="s">
        <v>191</v>
      </c>
      <c r="D38" s="85" t="s">
        <v>192</v>
      </c>
      <c r="E38" s="62">
        <v>1200</v>
      </c>
    </row>
    <row r="39" spans="1:5" ht="15" customHeight="1" x14ac:dyDescent="0.25">
      <c r="A39" s="63"/>
      <c r="B39" s="59"/>
      <c r="C39" s="34" t="s">
        <v>193</v>
      </c>
      <c r="D39" s="85" t="s">
        <v>194</v>
      </c>
      <c r="E39" s="62">
        <v>3900</v>
      </c>
    </row>
    <row r="40" spans="1:5" ht="15" customHeight="1" x14ac:dyDescent="0.25">
      <c r="A40" s="63"/>
      <c r="B40" s="59"/>
      <c r="C40" s="34" t="s">
        <v>195</v>
      </c>
      <c r="D40" s="85" t="s">
        <v>196</v>
      </c>
      <c r="E40" s="62">
        <v>3000</v>
      </c>
    </row>
    <row r="41" spans="1:5" ht="15" customHeight="1" x14ac:dyDescent="0.25">
      <c r="A41" s="63"/>
      <c r="B41" s="59"/>
      <c r="C41" s="34" t="s">
        <v>197</v>
      </c>
      <c r="D41" s="85" t="s">
        <v>198</v>
      </c>
      <c r="E41" s="62">
        <v>150</v>
      </c>
    </row>
    <row r="42" spans="1:5" ht="15" customHeight="1" x14ac:dyDescent="0.25">
      <c r="A42" s="63"/>
      <c r="B42" s="59"/>
      <c r="C42" s="34" t="s">
        <v>199</v>
      </c>
      <c r="D42" s="85" t="s">
        <v>200</v>
      </c>
      <c r="E42" s="62">
        <v>300</v>
      </c>
    </row>
    <row r="43" spans="1:5" ht="15" customHeight="1" x14ac:dyDescent="0.25">
      <c r="A43" s="63"/>
      <c r="B43" s="59"/>
      <c r="C43" s="34" t="s">
        <v>201</v>
      </c>
      <c r="D43" s="85" t="s">
        <v>202</v>
      </c>
      <c r="E43" s="62">
        <v>150</v>
      </c>
    </row>
    <row r="44" spans="1:5" ht="15" customHeight="1" x14ac:dyDescent="0.25">
      <c r="A44" s="63"/>
      <c r="B44" s="59"/>
      <c r="C44" s="34" t="s">
        <v>203</v>
      </c>
      <c r="D44" s="85" t="s">
        <v>194</v>
      </c>
      <c r="E44" s="62">
        <v>300</v>
      </c>
    </row>
    <row r="45" spans="1:5" x14ac:dyDescent="0.25">
      <c r="A45" s="157" t="s">
        <v>86</v>
      </c>
      <c r="B45" s="158"/>
      <c r="C45" s="159"/>
      <c r="D45" s="102" t="s">
        <v>87</v>
      </c>
      <c r="E45" s="98">
        <f>SUM(E46)</f>
        <v>1693500</v>
      </c>
    </row>
    <row r="46" spans="1:5" x14ac:dyDescent="0.25">
      <c r="A46" s="160" t="s">
        <v>110</v>
      </c>
      <c r="B46" s="161"/>
      <c r="C46" s="162"/>
      <c r="D46" s="124" t="s">
        <v>111</v>
      </c>
      <c r="E46" s="125">
        <f>SUM(E47)</f>
        <v>1693500</v>
      </c>
    </row>
    <row r="47" spans="1:5" ht="15" customHeight="1" x14ac:dyDescent="0.25">
      <c r="A47" s="175">
        <v>3</v>
      </c>
      <c r="B47" s="176"/>
      <c r="C47" s="177"/>
      <c r="D47" s="34" t="s">
        <v>11</v>
      </c>
      <c r="E47" s="62">
        <f>SUM(E48+E58)</f>
        <v>1693500</v>
      </c>
    </row>
    <row r="48" spans="1:5" x14ac:dyDescent="0.25">
      <c r="A48" s="88">
        <v>31</v>
      </c>
      <c r="B48" s="87"/>
      <c r="C48" s="85"/>
      <c r="D48" s="85" t="s">
        <v>12</v>
      </c>
      <c r="E48" s="86">
        <v>1638000</v>
      </c>
    </row>
    <row r="49" spans="1:5" x14ac:dyDescent="0.25">
      <c r="A49" s="63"/>
      <c r="B49" s="59"/>
      <c r="C49" s="34">
        <v>311</v>
      </c>
      <c r="D49" s="85" t="s">
        <v>205</v>
      </c>
      <c r="E49" s="86">
        <v>1323000</v>
      </c>
    </row>
    <row r="50" spans="1:5" x14ac:dyDescent="0.25">
      <c r="A50" s="63"/>
      <c r="B50" s="59"/>
      <c r="C50" s="34">
        <v>3111</v>
      </c>
      <c r="D50" s="85" t="s">
        <v>206</v>
      </c>
      <c r="E50" s="130">
        <v>1300000</v>
      </c>
    </row>
    <row r="51" spans="1:5" x14ac:dyDescent="0.25">
      <c r="A51" s="63"/>
      <c r="B51" s="59"/>
      <c r="C51" s="34">
        <v>3113</v>
      </c>
      <c r="D51" s="85" t="s">
        <v>207</v>
      </c>
      <c r="E51" s="130">
        <v>15000</v>
      </c>
    </row>
    <row r="52" spans="1:5" x14ac:dyDescent="0.25">
      <c r="A52" s="63"/>
      <c r="B52" s="59"/>
      <c r="C52" s="34">
        <v>3114</v>
      </c>
      <c r="D52" s="85" t="s">
        <v>208</v>
      </c>
      <c r="E52" s="130">
        <v>8000</v>
      </c>
    </row>
    <row r="53" spans="1:5" x14ac:dyDescent="0.25">
      <c r="A53" s="63"/>
      <c r="B53" s="59"/>
      <c r="C53" s="34">
        <v>312</v>
      </c>
      <c r="D53" s="85" t="s">
        <v>209</v>
      </c>
      <c r="E53" s="86">
        <v>80000</v>
      </c>
    </row>
    <row r="54" spans="1:5" x14ac:dyDescent="0.25">
      <c r="A54" s="63"/>
      <c r="B54" s="59"/>
      <c r="C54" s="34">
        <v>3121</v>
      </c>
      <c r="D54" s="85" t="s">
        <v>209</v>
      </c>
      <c r="E54" s="86">
        <v>80000</v>
      </c>
    </row>
    <row r="55" spans="1:5" x14ac:dyDescent="0.25">
      <c r="A55" s="63"/>
      <c r="B55" s="59"/>
      <c r="C55" s="34">
        <v>313</v>
      </c>
      <c r="D55" s="85" t="s">
        <v>210</v>
      </c>
      <c r="E55" s="86">
        <v>235000</v>
      </c>
    </row>
    <row r="56" spans="1:5" x14ac:dyDescent="0.25">
      <c r="A56" s="63"/>
      <c r="B56" s="59"/>
      <c r="C56" s="34">
        <v>3132</v>
      </c>
      <c r="D56" s="85" t="s">
        <v>211</v>
      </c>
      <c r="E56" s="130">
        <v>235000</v>
      </c>
    </row>
    <row r="57" spans="1:5" x14ac:dyDescent="0.25">
      <c r="A57" s="63"/>
      <c r="B57" s="59"/>
      <c r="C57" s="34">
        <v>3133</v>
      </c>
      <c r="D57" s="85" t="s">
        <v>212</v>
      </c>
      <c r="E57" s="86">
        <v>0</v>
      </c>
    </row>
    <row r="58" spans="1:5" x14ac:dyDescent="0.25">
      <c r="A58" s="63">
        <v>32</v>
      </c>
      <c r="B58" s="59"/>
      <c r="C58" s="34"/>
      <c r="D58" s="69" t="s">
        <v>21</v>
      </c>
      <c r="E58" s="62">
        <v>55500</v>
      </c>
    </row>
    <row r="59" spans="1:5" x14ac:dyDescent="0.25">
      <c r="A59" s="63"/>
      <c r="B59" s="59"/>
      <c r="C59" s="34">
        <v>321</v>
      </c>
      <c r="D59" s="34" t="s">
        <v>156</v>
      </c>
      <c r="E59" s="62">
        <v>50000</v>
      </c>
    </row>
    <row r="60" spans="1:5" x14ac:dyDescent="0.25">
      <c r="A60" s="63"/>
      <c r="B60" s="59"/>
      <c r="C60" s="34">
        <v>3212</v>
      </c>
      <c r="D60" s="34" t="s">
        <v>213</v>
      </c>
      <c r="E60" s="62">
        <v>50000</v>
      </c>
    </row>
    <row r="61" spans="1:5" x14ac:dyDescent="0.25">
      <c r="A61" s="63"/>
      <c r="B61" s="59"/>
      <c r="C61" s="34">
        <v>329</v>
      </c>
      <c r="D61" s="34" t="s">
        <v>194</v>
      </c>
      <c r="E61" s="62">
        <v>5500</v>
      </c>
    </row>
    <row r="62" spans="1:5" x14ac:dyDescent="0.25">
      <c r="A62" s="63"/>
      <c r="B62" s="59"/>
      <c r="C62" s="34">
        <v>3295</v>
      </c>
      <c r="D62" s="34" t="s">
        <v>202</v>
      </c>
      <c r="E62" s="62">
        <v>5500</v>
      </c>
    </row>
    <row r="63" spans="1:5" ht="15" customHeight="1" x14ac:dyDescent="0.25">
      <c r="A63" s="157" t="s">
        <v>88</v>
      </c>
      <c r="B63" s="158"/>
      <c r="C63" s="159"/>
      <c r="D63" s="102" t="s">
        <v>83</v>
      </c>
      <c r="E63" s="98">
        <f>SUM(E64)</f>
        <v>796</v>
      </c>
    </row>
    <row r="64" spans="1:5" ht="15" customHeight="1" x14ac:dyDescent="0.25">
      <c r="A64" s="160" t="s">
        <v>84</v>
      </c>
      <c r="B64" s="161"/>
      <c r="C64" s="162"/>
      <c r="D64" s="124" t="s">
        <v>85</v>
      </c>
      <c r="E64" s="125">
        <f>SUM(E65)</f>
        <v>796</v>
      </c>
    </row>
    <row r="65" spans="1:5" x14ac:dyDescent="0.25">
      <c r="A65" s="58">
        <v>4</v>
      </c>
      <c r="B65" s="59"/>
      <c r="C65" s="34"/>
      <c r="D65" s="34" t="s">
        <v>13</v>
      </c>
      <c r="E65" s="62">
        <f>SUM(E66)</f>
        <v>796</v>
      </c>
    </row>
    <row r="66" spans="1:5" x14ac:dyDescent="0.25">
      <c r="A66" s="58">
        <v>42</v>
      </c>
      <c r="B66" s="59"/>
      <c r="C66" s="34"/>
      <c r="D66" s="34" t="s">
        <v>26</v>
      </c>
      <c r="E66" s="62">
        <v>796</v>
      </c>
    </row>
    <row r="67" spans="1:5" x14ac:dyDescent="0.25">
      <c r="A67" s="58"/>
      <c r="B67" s="59"/>
      <c r="C67" s="34">
        <v>424</v>
      </c>
      <c r="D67" s="34" t="s">
        <v>214</v>
      </c>
      <c r="E67" s="62">
        <v>796</v>
      </c>
    </row>
    <row r="68" spans="1:5" x14ac:dyDescent="0.25">
      <c r="A68" s="58"/>
      <c r="B68" s="59"/>
      <c r="C68" s="34">
        <v>4241</v>
      </c>
      <c r="D68" s="34" t="s">
        <v>214</v>
      </c>
      <c r="E68" s="62">
        <v>796</v>
      </c>
    </row>
    <row r="69" spans="1:5" x14ac:dyDescent="0.25">
      <c r="A69" s="187" t="s">
        <v>89</v>
      </c>
      <c r="B69" s="188"/>
      <c r="C69" s="189"/>
      <c r="D69" s="60" t="s">
        <v>90</v>
      </c>
      <c r="E69" s="61">
        <f>SUM(E70+E110+E303)</f>
        <v>539110.97</v>
      </c>
    </row>
    <row r="70" spans="1:5" x14ac:dyDescent="0.25">
      <c r="A70" s="157" t="s">
        <v>91</v>
      </c>
      <c r="B70" s="158"/>
      <c r="C70" s="159"/>
      <c r="D70" s="102" t="s">
        <v>92</v>
      </c>
      <c r="E70" s="98">
        <f>E71+E83+E98</f>
        <v>224580</v>
      </c>
    </row>
    <row r="71" spans="1:5" x14ac:dyDescent="0.25">
      <c r="A71" s="160" t="s">
        <v>93</v>
      </c>
      <c r="B71" s="161"/>
      <c r="C71" s="162"/>
      <c r="D71" s="124" t="s">
        <v>94</v>
      </c>
      <c r="E71" s="125">
        <f>SUM(E72)</f>
        <v>158780</v>
      </c>
    </row>
    <row r="72" spans="1:5" x14ac:dyDescent="0.25">
      <c r="A72" s="178">
        <v>3</v>
      </c>
      <c r="B72" s="179"/>
      <c r="C72" s="180"/>
      <c r="D72" s="34" t="s">
        <v>11</v>
      </c>
      <c r="E72" s="62">
        <f>SUM(E73+E80)</f>
        <v>158780</v>
      </c>
    </row>
    <row r="73" spans="1:5" x14ac:dyDescent="0.25">
      <c r="A73" s="190">
        <v>31</v>
      </c>
      <c r="B73" s="191"/>
      <c r="C73" s="192"/>
      <c r="D73" s="34" t="s">
        <v>12</v>
      </c>
      <c r="E73" s="62">
        <v>155780</v>
      </c>
    </row>
    <row r="74" spans="1:5" x14ac:dyDescent="0.25">
      <c r="A74" s="64"/>
      <c r="B74" s="65"/>
      <c r="C74" s="66">
        <v>311</v>
      </c>
      <c r="D74" s="34" t="s">
        <v>205</v>
      </c>
      <c r="E74" s="62">
        <v>130050</v>
      </c>
    </row>
    <row r="75" spans="1:5" x14ac:dyDescent="0.25">
      <c r="A75" s="64"/>
      <c r="B75" s="65"/>
      <c r="C75" s="66">
        <v>3111</v>
      </c>
      <c r="D75" s="34" t="s">
        <v>206</v>
      </c>
      <c r="E75" s="62">
        <v>130050</v>
      </c>
    </row>
    <row r="76" spans="1:5" x14ac:dyDescent="0.25">
      <c r="A76" s="64"/>
      <c r="B76" s="65"/>
      <c r="C76" s="66">
        <v>312</v>
      </c>
      <c r="D76" s="34" t="s">
        <v>209</v>
      </c>
      <c r="E76" s="62">
        <v>4300</v>
      </c>
    </row>
    <row r="77" spans="1:5" x14ac:dyDescent="0.25">
      <c r="A77" s="64"/>
      <c r="B77" s="65"/>
      <c r="C77" s="66">
        <v>3121</v>
      </c>
      <c r="D77" s="34" t="s">
        <v>209</v>
      </c>
      <c r="E77" s="62">
        <v>4300</v>
      </c>
    </row>
    <row r="78" spans="1:5" x14ac:dyDescent="0.25">
      <c r="A78" s="64"/>
      <c r="B78" s="65"/>
      <c r="C78" s="66">
        <v>313</v>
      </c>
      <c r="D78" s="34" t="s">
        <v>210</v>
      </c>
      <c r="E78" s="62">
        <v>21430</v>
      </c>
    </row>
    <row r="79" spans="1:5" x14ac:dyDescent="0.25">
      <c r="A79" s="64"/>
      <c r="B79" s="65"/>
      <c r="C79" s="66">
        <v>3132</v>
      </c>
      <c r="D79" s="34" t="s">
        <v>215</v>
      </c>
      <c r="E79" s="62">
        <v>21430</v>
      </c>
    </row>
    <row r="80" spans="1:5" x14ac:dyDescent="0.25">
      <c r="A80" s="64">
        <v>32</v>
      </c>
      <c r="B80" s="65"/>
      <c r="C80" s="66"/>
      <c r="D80" s="34" t="s">
        <v>21</v>
      </c>
      <c r="E80" s="62">
        <v>3000</v>
      </c>
    </row>
    <row r="81" spans="1:5" x14ac:dyDescent="0.25">
      <c r="A81" s="64"/>
      <c r="B81" s="65"/>
      <c r="C81" s="66">
        <v>321</v>
      </c>
      <c r="D81" s="34" t="s">
        <v>156</v>
      </c>
      <c r="E81" s="62">
        <v>3000</v>
      </c>
    </row>
    <row r="82" spans="1:5" ht="18" customHeight="1" x14ac:dyDescent="0.25">
      <c r="A82" s="64"/>
      <c r="B82" s="65"/>
      <c r="C82" s="66">
        <v>3212</v>
      </c>
      <c r="D82" s="34" t="s">
        <v>216</v>
      </c>
      <c r="E82" s="62">
        <v>3000</v>
      </c>
    </row>
    <row r="83" spans="1:5" x14ac:dyDescent="0.25">
      <c r="A83" s="160" t="s">
        <v>118</v>
      </c>
      <c r="B83" s="161"/>
      <c r="C83" s="162"/>
      <c r="D83" s="124" t="s">
        <v>135</v>
      </c>
      <c r="E83" s="125">
        <f>SUM(E84)</f>
        <v>59800</v>
      </c>
    </row>
    <row r="84" spans="1:5" x14ac:dyDescent="0.25">
      <c r="A84" s="178">
        <v>3</v>
      </c>
      <c r="B84" s="179"/>
      <c r="C84" s="180"/>
      <c r="D84" s="34" t="s">
        <v>11</v>
      </c>
      <c r="E84" s="62">
        <f>SUM(E85+E92)</f>
        <v>59800</v>
      </c>
    </row>
    <row r="85" spans="1:5" x14ac:dyDescent="0.25">
      <c r="A85" s="181">
        <v>31</v>
      </c>
      <c r="B85" s="182"/>
      <c r="C85" s="183"/>
      <c r="D85" s="34" t="s">
        <v>12</v>
      </c>
      <c r="E85" s="62">
        <v>37800</v>
      </c>
    </row>
    <row r="86" spans="1:5" x14ac:dyDescent="0.25">
      <c r="A86" s="113"/>
      <c r="B86" s="114"/>
      <c r="C86" s="66">
        <v>311</v>
      </c>
      <c r="D86" s="34" t="s">
        <v>205</v>
      </c>
      <c r="E86" s="62">
        <v>30660</v>
      </c>
    </row>
    <row r="87" spans="1:5" x14ac:dyDescent="0.25">
      <c r="A87" s="113"/>
      <c r="B87" s="114"/>
      <c r="C87" s="66">
        <v>3111</v>
      </c>
      <c r="D87" s="34" t="s">
        <v>206</v>
      </c>
      <c r="E87" s="62">
        <v>30660</v>
      </c>
    </row>
    <row r="88" spans="1:5" x14ac:dyDescent="0.25">
      <c r="A88" s="113"/>
      <c r="B88" s="114"/>
      <c r="C88" s="66">
        <v>312</v>
      </c>
      <c r="D88" s="34" t="s">
        <v>209</v>
      </c>
      <c r="E88" s="62">
        <v>2000</v>
      </c>
    </row>
    <row r="89" spans="1:5" x14ac:dyDescent="0.25">
      <c r="A89" s="113"/>
      <c r="B89" s="114"/>
      <c r="C89" s="66">
        <v>3121</v>
      </c>
      <c r="D89" s="34" t="s">
        <v>209</v>
      </c>
      <c r="E89" s="62">
        <v>2000</v>
      </c>
    </row>
    <row r="90" spans="1:5" x14ac:dyDescent="0.25">
      <c r="A90" s="113"/>
      <c r="B90" s="114"/>
      <c r="C90" s="66">
        <v>313</v>
      </c>
      <c r="D90" s="34" t="s">
        <v>210</v>
      </c>
      <c r="E90" s="62">
        <v>5040</v>
      </c>
    </row>
    <row r="91" spans="1:5" x14ac:dyDescent="0.25">
      <c r="A91" s="113"/>
      <c r="B91" s="114"/>
      <c r="C91" s="66">
        <v>3132</v>
      </c>
      <c r="D91" s="34" t="s">
        <v>215</v>
      </c>
      <c r="E91" s="62">
        <v>5040</v>
      </c>
    </row>
    <row r="92" spans="1:5" x14ac:dyDescent="0.25">
      <c r="A92" s="63">
        <v>32</v>
      </c>
      <c r="B92" s="59"/>
      <c r="C92" s="34"/>
      <c r="D92" s="69" t="s">
        <v>21</v>
      </c>
      <c r="E92" s="70">
        <v>22000</v>
      </c>
    </row>
    <row r="93" spans="1:5" x14ac:dyDescent="0.25">
      <c r="A93" s="63"/>
      <c r="B93" s="59"/>
      <c r="C93" s="34">
        <v>321</v>
      </c>
      <c r="D93" s="69" t="s">
        <v>156</v>
      </c>
      <c r="E93" s="70">
        <v>1100</v>
      </c>
    </row>
    <row r="94" spans="1:5" x14ac:dyDescent="0.25">
      <c r="A94" s="63"/>
      <c r="B94" s="59"/>
      <c r="C94" s="34">
        <v>3212</v>
      </c>
      <c r="D94" s="69" t="s">
        <v>216</v>
      </c>
      <c r="E94" s="70">
        <v>1100</v>
      </c>
    </row>
    <row r="95" spans="1:5" x14ac:dyDescent="0.25">
      <c r="A95" s="63"/>
      <c r="B95" s="59"/>
      <c r="C95" s="34">
        <v>322</v>
      </c>
      <c r="D95" s="69" t="s">
        <v>158</v>
      </c>
      <c r="E95" s="70">
        <v>21000</v>
      </c>
    </row>
    <row r="96" spans="1:5" x14ac:dyDescent="0.25">
      <c r="A96" s="63"/>
      <c r="B96" s="59"/>
      <c r="C96" s="34">
        <v>3221</v>
      </c>
      <c r="D96" s="69" t="s">
        <v>217</v>
      </c>
      <c r="E96" s="70">
        <v>1000</v>
      </c>
    </row>
    <row r="97" spans="1:5" x14ac:dyDescent="0.25">
      <c r="A97" s="67"/>
      <c r="B97" s="68"/>
      <c r="C97" s="117">
        <v>3222</v>
      </c>
      <c r="D97" s="69" t="s">
        <v>162</v>
      </c>
      <c r="E97" s="70">
        <v>20000</v>
      </c>
    </row>
    <row r="98" spans="1:5" x14ac:dyDescent="0.25">
      <c r="A98" s="184" t="s">
        <v>136</v>
      </c>
      <c r="B98" s="185"/>
      <c r="C98" s="186"/>
      <c r="D98" s="126" t="s">
        <v>137</v>
      </c>
      <c r="E98" s="127">
        <f>SUM(E99)</f>
        <v>6000</v>
      </c>
    </row>
    <row r="99" spans="1:5" x14ac:dyDescent="0.25">
      <c r="A99" s="74">
        <v>3</v>
      </c>
      <c r="B99" s="71"/>
      <c r="C99" s="72"/>
      <c r="D99" s="69" t="s">
        <v>11</v>
      </c>
      <c r="E99" s="70">
        <f>SUM(E100+E107)</f>
        <v>6000</v>
      </c>
    </row>
    <row r="100" spans="1:5" x14ac:dyDescent="0.25">
      <c r="A100" s="67">
        <v>31</v>
      </c>
      <c r="B100" s="68"/>
      <c r="C100" s="69"/>
      <c r="D100" s="69" t="s">
        <v>12</v>
      </c>
      <c r="E100" s="70">
        <v>5300</v>
      </c>
    </row>
    <row r="101" spans="1:5" x14ac:dyDescent="0.25">
      <c r="A101" s="67"/>
      <c r="B101" s="68"/>
      <c r="C101" s="69">
        <v>311</v>
      </c>
      <c r="D101" s="69" t="s">
        <v>205</v>
      </c>
      <c r="E101" s="70">
        <v>3300</v>
      </c>
    </row>
    <row r="102" spans="1:5" x14ac:dyDescent="0.25">
      <c r="A102" s="67"/>
      <c r="B102" s="68"/>
      <c r="C102" s="69">
        <v>3111</v>
      </c>
      <c r="D102" s="69" t="s">
        <v>206</v>
      </c>
      <c r="E102" s="70">
        <v>3300</v>
      </c>
    </row>
    <row r="103" spans="1:5" x14ac:dyDescent="0.25">
      <c r="A103" s="67"/>
      <c r="B103" s="68"/>
      <c r="C103" s="69">
        <v>312</v>
      </c>
      <c r="D103" s="69" t="s">
        <v>209</v>
      </c>
      <c r="E103" s="70">
        <v>1460</v>
      </c>
    </row>
    <row r="104" spans="1:5" x14ac:dyDescent="0.25">
      <c r="A104" s="67"/>
      <c r="B104" s="68"/>
      <c r="C104" s="69">
        <v>3121</v>
      </c>
      <c r="D104" s="69" t="s">
        <v>209</v>
      </c>
      <c r="E104" s="70">
        <v>1460</v>
      </c>
    </row>
    <row r="105" spans="1:5" x14ac:dyDescent="0.25">
      <c r="A105" s="67"/>
      <c r="B105" s="68"/>
      <c r="C105" s="69">
        <v>313</v>
      </c>
      <c r="D105" s="69" t="s">
        <v>210</v>
      </c>
      <c r="E105" s="70">
        <v>540</v>
      </c>
    </row>
    <row r="106" spans="1:5" x14ac:dyDescent="0.25">
      <c r="A106" s="67"/>
      <c r="B106" s="68"/>
      <c r="C106" s="69">
        <v>3132</v>
      </c>
      <c r="D106" s="69" t="s">
        <v>215</v>
      </c>
      <c r="E106" s="70">
        <v>540</v>
      </c>
    </row>
    <row r="107" spans="1:5" x14ac:dyDescent="0.25">
      <c r="A107" s="67">
        <v>32</v>
      </c>
      <c r="B107" s="68"/>
      <c r="C107" s="69"/>
      <c r="D107" s="69" t="s">
        <v>21</v>
      </c>
      <c r="E107" s="70">
        <v>700</v>
      </c>
    </row>
    <row r="108" spans="1:5" x14ac:dyDescent="0.25">
      <c r="A108" s="67"/>
      <c r="B108" s="68"/>
      <c r="C108" s="69">
        <v>321</v>
      </c>
      <c r="D108" s="69" t="s">
        <v>156</v>
      </c>
      <c r="E108" s="70">
        <v>700</v>
      </c>
    </row>
    <row r="109" spans="1:5" x14ac:dyDescent="0.25">
      <c r="A109" s="67"/>
      <c r="B109" s="68"/>
      <c r="C109" s="69">
        <v>3212</v>
      </c>
      <c r="D109" s="69" t="s">
        <v>216</v>
      </c>
      <c r="E109" s="70">
        <v>700</v>
      </c>
    </row>
    <row r="110" spans="1:5" x14ac:dyDescent="0.25">
      <c r="A110" s="193" t="s">
        <v>95</v>
      </c>
      <c r="B110" s="194"/>
      <c r="C110" s="195"/>
      <c r="D110" s="103" t="s">
        <v>96</v>
      </c>
      <c r="E110" s="104">
        <f>E111+E128+E143+E154+E161+E205+E210+E240+E254+E268+E279+E284+E289+E298</f>
        <v>256274.97</v>
      </c>
    </row>
    <row r="111" spans="1:5" x14ac:dyDescent="0.25">
      <c r="A111" s="185" t="s">
        <v>93</v>
      </c>
      <c r="B111" s="185"/>
      <c r="C111" s="186"/>
      <c r="D111" s="128" t="s">
        <v>94</v>
      </c>
      <c r="E111" s="127">
        <f>SUM(E112)</f>
        <v>6520</v>
      </c>
    </row>
    <row r="112" spans="1:5" x14ac:dyDescent="0.25">
      <c r="A112" s="75">
        <v>3</v>
      </c>
      <c r="B112" s="68"/>
      <c r="C112" s="69"/>
      <c r="D112" s="34" t="s">
        <v>11</v>
      </c>
      <c r="E112" s="70">
        <f>SUM(E113+E118)</f>
        <v>6520</v>
      </c>
    </row>
    <row r="113" spans="1:5" x14ac:dyDescent="0.25">
      <c r="A113" s="190">
        <v>31</v>
      </c>
      <c r="B113" s="191"/>
      <c r="C113" s="192"/>
      <c r="D113" s="79" t="s">
        <v>12</v>
      </c>
      <c r="E113" s="70">
        <v>4770</v>
      </c>
    </row>
    <row r="114" spans="1:5" x14ac:dyDescent="0.25">
      <c r="A114" s="64"/>
      <c r="B114" s="65"/>
      <c r="C114" s="66">
        <v>311</v>
      </c>
      <c r="D114" s="34" t="s">
        <v>205</v>
      </c>
      <c r="E114" s="70">
        <v>4100</v>
      </c>
    </row>
    <row r="115" spans="1:5" x14ac:dyDescent="0.25">
      <c r="A115" s="64"/>
      <c r="B115" s="65"/>
      <c r="C115" s="66">
        <v>3111</v>
      </c>
      <c r="D115" s="34" t="s">
        <v>206</v>
      </c>
      <c r="E115" s="70">
        <v>4100</v>
      </c>
    </row>
    <row r="116" spans="1:5" x14ac:dyDescent="0.25">
      <c r="A116" s="64"/>
      <c r="B116" s="65"/>
      <c r="C116" s="66">
        <v>313</v>
      </c>
      <c r="D116" s="34" t="s">
        <v>210</v>
      </c>
      <c r="E116" s="70">
        <v>670</v>
      </c>
    </row>
    <row r="117" spans="1:5" x14ac:dyDescent="0.25">
      <c r="A117" s="64"/>
      <c r="B117" s="65"/>
      <c r="C117" s="66">
        <v>3132</v>
      </c>
      <c r="D117" s="34" t="s">
        <v>215</v>
      </c>
      <c r="E117" s="70">
        <v>670</v>
      </c>
    </row>
    <row r="118" spans="1:5" x14ac:dyDescent="0.25">
      <c r="A118" s="190">
        <v>32</v>
      </c>
      <c r="B118" s="191"/>
      <c r="C118" s="192"/>
      <c r="D118" s="69" t="s">
        <v>21</v>
      </c>
      <c r="E118" s="70">
        <v>1750</v>
      </c>
    </row>
    <row r="119" spans="1:5" x14ac:dyDescent="0.25">
      <c r="A119" s="64"/>
      <c r="B119" s="65"/>
      <c r="C119" s="66">
        <v>322</v>
      </c>
      <c r="D119" s="69" t="s">
        <v>218</v>
      </c>
      <c r="E119" s="70">
        <v>870</v>
      </c>
    </row>
    <row r="120" spans="1:5" x14ac:dyDescent="0.25">
      <c r="A120" s="64"/>
      <c r="B120" s="65"/>
      <c r="C120" s="66">
        <v>3221</v>
      </c>
      <c r="D120" s="69" t="s">
        <v>217</v>
      </c>
      <c r="E120" s="70">
        <v>450</v>
      </c>
    </row>
    <row r="121" spans="1:5" x14ac:dyDescent="0.25">
      <c r="A121" s="64"/>
      <c r="B121" s="65"/>
      <c r="C121" s="66">
        <v>3222</v>
      </c>
      <c r="D121" s="69" t="s">
        <v>162</v>
      </c>
      <c r="E121" s="70">
        <v>420</v>
      </c>
    </row>
    <row r="122" spans="1:5" x14ac:dyDescent="0.25">
      <c r="A122" s="64"/>
      <c r="B122" s="65"/>
      <c r="C122" s="66">
        <v>323</v>
      </c>
      <c r="D122" s="69" t="s">
        <v>172</v>
      </c>
      <c r="E122" s="70">
        <v>680</v>
      </c>
    </row>
    <row r="123" spans="1:5" x14ac:dyDescent="0.25">
      <c r="A123" s="64"/>
      <c r="B123" s="65"/>
      <c r="C123" s="66">
        <v>3231</v>
      </c>
      <c r="D123" s="69" t="s">
        <v>174</v>
      </c>
      <c r="E123" s="70">
        <v>400</v>
      </c>
    </row>
    <row r="124" spans="1:5" x14ac:dyDescent="0.25">
      <c r="A124" s="64"/>
      <c r="B124" s="65"/>
      <c r="C124" s="66">
        <v>3235</v>
      </c>
      <c r="D124" s="69" t="s">
        <v>183</v>
      </c>
      <c r="E124" s="70">
        <v>100</v>
      </c>
    </row>
    <row r="125" spans="1:5" x14ac:dyDescent="0.25">
      <c r="A125" s="64"/>
      <c r="B125" s="65"/>
      <c r="C125" s="66">
        <v>3237</v>
      </c>
      <c r="D125" s="69" t="s">
        <v>219</v>
      </c>
      <c r="E125" s="70">
        <v>180</v>
      </c>
    </row>
    <row r="126" spans="1:5" x14ac:dyDescent="0.25">
      <c r="A126" s="64"/>
      <c r="B126" s="65"/>
      <c r="C126" s="66">
        <v>329</v>
      </c>
      <c r="D126" s="69" t="s">
        <v>194</v>
      </c>
      <c r="E126" s="70">
        <v>200</v>
      </c>
    </row>
    <row r="127" spans="1:5" x14ac:dyDescent="0.25">
      <c r="A127" s="64"/>
      <c r="B127" s="65"/>
      <c r="C127" s="66">
        <v>3299</v>
      </c>
      <c r="D127" s="69" t="s">
        <v>220</v>
      </c>
      <c r="E127" s="70">
        <v>200</v>
      </c>
    </row>
    <row r="128" spans="1:5" x14ac:dyDescent="0.25">
      <c r="A128" s="185" t="s">
        <v>112</v>
      </c>
      <c r="B128" s="185"/>
      <c r="C128" s="186"/>
      <c r="D128" s="128" t="s">
        <v>113</v>
      </c>
      <c r="E128" s="127">
        <f>E129+E139</f>
        <v>5000</v>
      </c>
    </row>
    <row r="129" spans="1:5" x14ac:dyDescent="0.25">
      <c r="A129" s="75">
        <v>3</v>
      </c>
      <c r="B129" s="68"/>
      <c r="C129" s="69"/>
      <c r="D129" s="34" t="s">
        <v>11</v>
      </c>
      <c r="E129" s="70">
        <f>SUM(E130+E135)</f>
        <v>3000</v>
      </c>
    </row>
    <row r="130" spans="1:5" x14ac:dyDescent="0.25">
      <c r="A130" s="78">
        <v>31</v>
      </c>
      <c r="B130" s="71"/>
      <c r="C130" s="71"/>
      <c r="D130" s="79" t="s">
        <v>12</v>
      </c>
      <c r="E130" s="70">
        <v>2330</v>
      </c>
    </row>
    <row r="131" spans="1:5" x14ac:dyDescent="0.25">
      <c r="A131" s="64"/>
      <c r="B131" s="65"/>
      <c r="C131" s="66">
        <v>311</v>
      </c>
      <c r="D131" s="34" t="s">
        <v>205</v>
      </c>
      <c r="E131" s="70">
        <v>2000</v>
      </c>
    </row>
    <row r="132" spans="1:5" x14ac:dyDescent="0.25">
      <c r="A132" s="64"/>
      <c r="B132" s="65"/>
      <c r="C132" s="66">
        <v>3111</v>
      </c>
      <c r="D132" s="34" t="s">
        <v>206</v>
      </c>
      <c r="E132" s="70">
        <v>2000</v>
      </c>
    </row>
    <row r="133" spans="1:5" x14ac:dyDescent="0.25">
      <c r="A133" s="64"/>
      <c r="B133" s="65"/>
      <c r="C133" s="66">
        <v>313</v>
      </c>
      <c r="D133" s="34" t="s">
        <v>210</v>
      </c>
      <c r="E133" s="70">
        <v>330</v>
      </c>
    </row>
    <row r="134" spans="1:5" x14ac:dyDescent="0.25">
      <c r="A134" s="64"/>
      <c r="B134" s="65"/>
      <c r="C134" s="66">
        <v>3132</v>
      </c>
      <c r="D134" s="34" t="s">
        <v>215</v>
      </c>
      <c r="E134" s="70">
        <v>330</v>
      </c>
    </row>
    <row r="135" spans="1:5" x14ac:dyDescent="0.25">
      <c r="A135" s="67">
        <v>32</v>
      </c>
      <c r="B135" s="68"/>
      <c r="C135" s="69"/>
      <c r="D135" s="69" t="s">
        <v>21</v>
      </c>
      <c r="E135" s="70">
        <v>670</v>
      </c>
    </row>
    <row r="136" spans="1:5" x14ac:dyDescent="0.25">
      <c r="A136" s="64"/>
      <c r="B136" s="65"/>
      <c r="C136" s="66">
        <v>329</v>
      </c>
      <c r="D136" s="69" t="s">
        <v>194</v>
      </c>
      <c r="E136" s="70">
        <v>670</v>
      </c>
    </row>
    <row r="137" spans="1:5" x14ac:dyDescent="0.25">
      <c r="A137" s="64"/>
      <c r="B137" s="65"/>
      <c r="C137" s="66">
        <v>3293</v>
      </c>
      <c r="D137" s="69" t="s">
        <v>198</v>
      </c>
      <c r="E137" s="70">
        <v>220</v>
      </c>
    </row>
    <row r="138" spans="1:5" x14ac:dyDescent="0.25">
      <c r="A138" s="64"/>
      <c r="B138" s="65"/>
      <c r="C138" s="66">
        <v>3299</v>
      </c>
      <c r="D138" s="69" t="s">
        <v>220</v>
      </c>
      <c r="E138" s="70">
        <v>450</v>
      </c>
    </row>
    <row r="139" spans="1:5" x14ac:dyDescent="0.25">
      <c r="A139" s="81">
        <v>4</v>
      </c>
      <c r="B139" s="71"/>
      <c r="C139" s="71"/>
      <c r="D139" s="83" t="s">
        <v>13</v>
      </c>
      <c r="E139" s="70">
        <f>SUM(E140)</f>
        <v>2000</v>
      </c>
    </row>
    <row r="140" spans="1:5" x14ac:dyDescent="0.25">
      <c r="A140" s="67">
        <v>42</v>
      </c>
      <c r="B140" s="68"/>
      <c r="C140" s="69"/>
      <c r="D140" s="82" t="s">
        <v>26</v>
      </c>
      <c r="E140" s="70">
        <v>2000</v>
      </c>
    </row>
    <row r="141" spans="1:5" x14ac:dyDescent="0.25">
      <c r="A141" s="64"/>
      <c r="B141" s="65"/>
      <c r="C141" s="66">
        <v>422</v>
      </c>
      <c r="D141" s="82" t="s">
        <v>221</v>
      </c>
      <c r="E141" s="70">
        <v>2000</v>
      </c>
    </row>
    <row r="142" spans="1:5" x14ac:dyDescent="0.25">
      <c r="A142" s="64"/>
      <c r="B142" s="65"/>
      <c r="C142" s="66">
        <v>4222</v>
      </c>
      <c r="D142" s="82" t="s">
        <v>222</v>
      </c>
      <c r="E142" s="70">
        <v>2000</v>
      </c>
    </row>
    <row r="143" spans="1:5" x14ac:dyDescent="0.25">
      <c r="A143" s="185" t="s">
        <v>114</v>
      </c>
      <c r="B143" s="185"/>
      <c r="C143" s="186"/>
      <c r="D143" s="128" t="s">
        <v>117</v>
      </c>
      <c r="E143" s="127">
        <f>SUM(E144,)</f>
        <v>1000</v>
      </c>
    </row>
    <row r="144" spans="1:5" x14ac:dyDescent="0.25">
      <c r="A144" s="75">
        <v>3</v>
      </c>
      <c r="B144" s="68"/>
      <c r="C144" s="69"/>
      <c r="D144" s="34" t="s">
        <v>11</v>
      </c>
      <c r="E144" s="70">
        <f>SUM(E145)</f>
        <v>1000</v>
      </c>
    </row>
    <row r="145" spans="1:5" x14ac:dyDescent="0.25">
      <c r="A145" s="78">
        <v>32</v>
      </c>
      <c r="B145" s="71"/>
      <c r="C145" s="71"/>
      <c r="D145" s="80" t="s">
        <v>21</v>
      </c>
      <c r="E145" s="70">
        <v>1000</v>
      </c>
    </row>
    <row r="146" spans="1:5" x14ac:dyDescent="0.25">
      <c r="A146" s="64"/>
      <c r="B146" s="65"/>
      <c r="C146" s="66">
        <v>321</v>
      </c>
      <c r="D146" s="80" t="s">
        <v>156</v>
      </c>
      <c r="E146" s="70">
        <v>350</v>
      </c>
    </row>
    <row r="147" spans="1:5" x14ac:dyDescent="0.25">
      <c r="A147" s="64"/>
      <c r="B147" s="65"/>
      <c r="C147" s="66">
        <v>3211</v>
      </c>
      <c r="D147" s="80" t="s">
        <v>150</v>
      </c>
      <c r="E147" s="70">
        <v>250</v>
      </c>
    </row>
    <row r="148" spans="1:5" x14ac:dyDescent="0.25">
      <c r="A148" s="64"/>
      <c r="B148" s="65"/>
      <c r="C148" s="66">
        <v>3214</v>
      </c>
      <c r="D148" s="80" t="s">
        <v>154</v>
      </c>
      <c r="E148" s="70">
        <v>100</v>
      </c>
    </row>
    <row r="149" spans="1:5" x14ac:dyDescent="0.25">
      <c r="A149" s="64"/>
      <c r="B149" s="65"/>
      <c r="C149" s="66">
        <v>322</v>
      </c>
      <c r="D149" s="80" t="s">
        <v>218</v>
      </c>
      <c r="E149" s="70">
        <v>200</v>
      </c>
    </row>
    <row r="150" spans="1:5" x14ac:dyDescent="0.25">
      <c r="A150" s="64"/>
      <c r="B150" s="65"/>
      <c r="C150" s="66">
        <v>3221</v>
      </c>
      <c r="D150" s="80" t="s">
        <v>217</v>
      </c>
      <c r="E150" s="70">
        <v>100</v>
      </c>
    </row>
    <row r="151" spans="1:5" x14ac:dyDescent="0.25">
      <c r="A151" s="64"/>
      <c r="B151" s="65"/>
      <c r="C151" s="66">
        <v>3222</v>
      </c>
      <c r="D151" s="80" t="s">
        <v>162</v>
      </c>
      <c r="E151" s="70">
        <v>100</v>
      </c>
    </row>
    <row r="152" spans="1:5" x14ac:dyDescent="0.25">
      <c r="A152" s="64"/>
      <c r="B152" s="65"/>
      <c r="C152" s="66">
        <v>323</v>
      </c>
      <c r="D152" s="80" t="s">
        <v>172</v>
      </c>
      <c r="E152" s="70">
        <v>450</v>
      </c>
    </row>
    <row r="153" spans="1:5" x14ac:dyDescent="0.25">
      <c r="A153" s="64"/>
      <c r="B153" s="65"/>
      <c r="C153" s="66">
        <v>3231</v>
      </c>
      <c r="D153" s="80" t="s">
        <v>174</v>
      </c>
      <c r="E153" s="70">
        <v>450</v>
      </c>
    </row>
    <row r="154" spans="1:5" x14ac:dyDescent="0.25">
      <c r="A154" s="185" t="s">
        <v>115</v>
      </c>
      <c r="B154" s="185"/>
      <c r="C154" s="186"/>
      <c r="D154" s="128" t="s">
        <v>116</v>
      </c>
      <c r="E154" s="127">
        <f>SUM(E155,)</f>
        <v>600</v>
      </c>
    </row>
    <row r="155" spans="1:5" x14ac:dyDescent="0.25">
      <c r="A155" s="75">
        <v>3</v>
      </c>
      <c r="B155" s="68"/>
      <c r="C155" s="69"/>
      <c r="D155" s="34" t="s">
        <v>11</v>
      </c>
      <c r="E155" s="70">
        <f>SUM(E156)</f>
        <v>600</v>
      </c>
    </row>
    <row r="156" spans="1:5" x14ac:dyDescent="0.25">
      <c r="A156" s="78">
        <v>32</v>
      </c>
      <c r="B156" s="71"/>
      <c r="C156" s="71"/>
      <c r="D156" s="80" t="s">
        <v>21</v>
      </c>
      <c r="E156" s="70">
        <v>600</v>
      </c>
    </row>
    <row r="157" spans="1:5" x14ac:dyDescent="0.25">
      <c r="A157" s="64"/>
      <c r="B157" s="65"/>
      <c r="C157" s="66">
        <v>322</v>
      </c>
      <c r="D157" s="80" t="s">
        <v>218</v>
      </c>
      <c r="E157" s="70">
        <v>600</v>
      </c>
    </row>
    <row r="158" spans="1:5" x14ac:dyDescent="0.25">
      <c r="A158" s="64"/>
      <c r="B158" s="65"/>
      <c r="C158" s="66">
        <v>3221</v>
      </c>
      <c r="D158" s="80" t="s">
        <v>217</v>
      </c>
      <c r="E158" s="70">
        <v>300</v>
      </c>
    </row>
    <row r="159" spans="1:5" x14ac:dyDescent="0.25">
      <c r="A159" s="64"/>
      <c r="B159" s="65"/>
      <c r="C159" s="66">
        <v>3222</v>
      </c>
      <c r="D159" s="80" t="s">
        <v>162</v>
      </c>
      <c r="E159" s="70">
        <v>100</v>
      </c>
    </row>
    <row r="160" spans="1:5" x14ac:dyDescent="0.25">
      <c r="A160" s="64"/>
      <c r="B160" s="65"/>
      <c r="C160" s="66">
        <v>3225</v>
      </c>
      <c r="D160" s="80" t="s">
        <v>223</v>
      </c>
      <c r="E160" s="70">
        <v>200</v>
      </c>
    </row>
    <row r="161" spans="1:5" x14ac:dyDescent="0.25">
      <c r="A161" s="184" t="s">
        <v>118</v>
      </c>
      <c r="B161" s="185"/>
      <c r="C161" s="186"/>
      <c r="D161" s="128" t="s">
        <v>119</v>
      </c>
      <c r="E161" s="127">
        <f>SUM(E162+E195)</f>
        <v>60200</v>
      </c>
    </row>
    <row r="162" spans="1:5" x14ac:dyDescent="0.25">
      <c r="A162" s="75">
        <v>3</v>
      </c>
      <c r="B162" s="68"/>
      <c r="C162" s="69"/>
      <c r="D162" s="34" t="s">
        <v>11</v>
      </c>
      <c r="E162" s="70">
        <f>SUM(E163+E164+E192)</f>
        <v>51100</v>
      </c>
    </row>
    <row r="163" spans="1:5" x14ac:dyDescent="0.25">
      <c r="A163" s="78">
        <v>31</v>
      </c>
      <c r="B163" s="71"/>
      <c r="C163" s="71"/>
      <c r="D163" s="79" t="s">
        <v>12</v>
      </c>
      <c r="E163" s="70">
        <v>0</v>
      </c>
    </row>
    <row r="164" spans="1:5" x14ac:dyDescent="0.25">
      <c r="A164" s="67">
        <v>32</v>
      </c>
      <c r="B164" s="68"/>
      <c r="C164" s="69"/>
      <c r="D164" s="69" t="s">
        <v>21</v>
      </c>
      <c r="E164" s="70">
        <v>51000</v>
      </c>
    </row>
    <row r="165" spans="1:5" x14ac:dyDescent="0.25">
      <c r="A165" s="64"/>
      <c r="B165" s="65"/>
      <c r="C165" s="66" t="s">
        <v>155</v>
      </c>
      <c r="D165" s="69" t="s">
        <v>156</v>
      </c>
      <c r="E165" s="70">
        <v>7000</v>
      </c>
    </row>
    <row r="166" spans="1:5" x14ac:dyDescent="0.25">
      <c r="A166" s="64"/>
      <c r="B166" s="65"/>
      <c r="C166" s="66" t="s">
        <v>149</v>
      </c>
      <c r="D166" s="69" t="s">
        <v>150</v>
      </c>
      <c r="E166" s="70">
        <v>6000</v>
      </c>
    </row>
    <row r="167" spans="1:5" x14ac:dyDescent="0.25">
      <c r="A167" s="64"/>
      <c r="B167" s="65"/>
      <c r="C167" s="66" t="s">
        <v>151</v>
      </c>
      <c r="D167" s="69" t="s">
        <v>152</v>
      </c>
      <c r="E167" s="70">
        <v>1000</v>
      </c>
    </row>
    <row r="168" spans="1:5" x14ac:dyDescent="0.25">
      <c r="A168" s="64"/>
      <c r="B168" s="65"/>
      <c r="C168" s="66" t="s">
        <v>157</v>
      </c>
      <c r="D168" s="69" t="s">
        <v>158</v>
      </c>
      <c r="E168" s="70">
        <v>17000</v>
      </c>
    </row>
    <row r="169" spans="1:5" x14ac:dyDescent="0.25">
      <c r="A169" s="64"/>
      <c r="B169" s="65"/>
      <c r="C169" s="66" t="s">
        <v>159</v>
      </c>
      <c r="D169" s="69" t="s">
        <v>160</v>
      </c>
      <c r="E169" s="73">
        <v>11000</v>
      </c>
    </row>
    <row r="170" spans="1:5" x14ac:dyDescent="0.25">
      <c r="A170" s="64"/>
      <c r="B170" s="65"/>
      <c r="C170" s="66">
        <v>3222</v>
      </c>
      <c r="D170" s="69" t="s">
        <v>162</v>
      </c>
      <c r="E170" s="70">
        <v>5000</v>
      </c>
    </row>
    <row r="171" spans="1:5" x14ac:dyDescent="0.25">
      <c r="A171" s="64"/>
      <c r="B171" s="65"/>
      <c r="C171" s="66" t="s">
        <v>163</v>
      </c>
      <c r="D171" s="69" t="s">
        <v>164</v>
      </c>
      <c r="E171" s="70">
        <v>2000</v>
      </c>
    </row>
    <row r="172" spans="1:5" x14ac:dyDescent="0.25">
      <c r="A172" s="64"/>
      <c r="B172" s="65"/>
      <c r="C172" s="66" t="s">
        <v>165</v>
      </c>
      <c r="D172" s="69" t="s">
        <v>166</v>
      </c>
      <c r="E172" s="70">
        <v>2000</v>
      </c>
    </row>
    <row r="173" spans="1:5" x14ac:dyDescent="0.25">
      <c r="A173" s="64"/>
      <c r="B173" s="65"/>
      <c r="C173" s="66" t="s">
        <v>167</v>
      </c>
      <c r="D173" s="69" t="s">
        <v>168</v>
      </c>
      <c r="E173" s="70">
        <v>2000</v>
      </c>
    </row>
    <row r="174" spans="1:5" x14ac:dyDescent="0.25">
      <c r="A174" s="64"/>
      <c r="B174" s="65"/>
      <c r="C174" s="66" t="s">
        <v>169</v>
      </c>
      <c r="D174" s="69" t="s">
        <v>170</v>
      </c>
      <c r="E174" s="70">
        <v>1000</v>
      </c>
    </row>
    <row r="175" spans="1:5" x14ac:dyDescent="0.25">
      <c r="A175" s="64"/>
      <c r="B175" s="65"/>
      <c r="C175" s="66" t="s">
        <v>171</v>
      </c>
      <c r="D175" s="69" t="s">
        <v>172</v>
      </c>
      <c r="E175" s="70">
        <v>12000</v>
      </c>
    </row>
    <row r="176" spans="1:5" x14ac:dyDescent="0.25">
      <c r="A176" s="64"/>
      <c r="B176" s="65"/>
      <c r="C176" s="66" t="s">
        <v>173</v>
      </c>
      <c r="D176" s="69" t="s">
        <v>174</v>
      </c>
      <c r="E176" s="70">
        <v>2000</v>
      </c>
    </row>
    <row r="177" spans="1:5" x14ac:dyDescent="0.25">
      <c r="A177" s="64"/>
      <c r="B177" s="65"/>
      <c r="C177" s="66" t="s">
        <v>175</v>
      </c>
      <c r="D177" s="69" t="s">
        <v>176</v>
      </c>
      <c r="E177" s="70">
        <v>2000</v>
      </c>
    </row>
    <row r="178" spans="1:5" x14ac:dyDescent="0.25">
      <c r="A178" s="64"/>
      <c r="B178" s="65"/>
      <c r="C178" s="66" t="s">
        <v>178</v>
      </c>
      <c r="D178" s="69" t="s">
        <v>179</v>
      </c>
      <c r="E178" s="70">
        <v>1000</v>
      </c>
    </row>
    <row r="179" spans="1:5" x14ac:dyDescent="0.25">
      <c r="A179" s="64"/>
      <c r="B179" s="65"/>
      <c r="C179" s="66" t="s">
        <v>180</v>
      </c>
      <c r="D179" s="69" t="s">
        <v>181</v>
      </c>
      <c r="E179" s="70">
        <v>2000</v>
      </c>
    </row>
    <row r="180" spans="1:5" x14ac:dyDescent="0.25">
      <c r="A180" s="64"/>
      <c r="B180" s="65"/>
      <c r="C180" s="66" t="s">
        <v>182</v>
      </c>
      <c r="D180" s="69" t="s">
        <v>183</v>
      </c>
      <c r="E180" s="70">
        <v>1000</v>
      </c>
    </row>
    <row r="181" spans="1:5" x14ac:dyDescent="0.25">
      <c r="A181" s="64"/>
      <c r="B181" s="65"/>
      <c r="C181" s="66" t="s">
        <v>184</v>
      </c>
      <c r="D181" s="69" t="s">
        <v>186</v>
      </c>
      <c r="E181" s="70">
        <v>1000</v>
      </c>
    </row>
    <row r="182" spans="1:5" x14ac:dyDescent="0.25">
      <c r="A182" s="64"/>
      <c r="B182" s="65"/>
      <c r="C182" s="66" t="s">
        <v>187</v>
      </c>
      <c r="D182" s="69" t="s">
        <v>188</v>
      </c>
      <c r="E182" s="70">
        <v>1000</v>
      </c>
    </row>
    <row r="183" spans="1:5" x14ac:dyDescent="0.25">
      <c r="A183" s="64"/>
      <c r="B183" s="65"/>
      <c r="C183" s="66" t="s">
        <v>189</v>
      </c>
      <c r="D183" s="69" t="s">
        <v>190</v>
      </c>
      <c r="E183" s="70">
        <v>1000</v>
      </c>
    </row>
    <row r="184" spans="1:5" x14ac:dyDescent="0.25">
      <c r="A184" s="64"/>
      <c r="B184" s="65"/>
      <c r="C184" s="66" t="s">
        <v>191</v>
      </c>
      <c r="D184" s="69" t="s">
        <v>192</v>
      </c>
      <c r="E184" s="70">
        <v>1000</v>
      </c>
    </row>
    <row r="185" spans="1:5" x14ac:dyDescent="0.25">
      <c r="A185" s="64"/>
      <c r="B185" s="65"/>
      <c r="C185" s="66" t="s">
        <v>193</v>
      </c>
      <c r="D185" s="69" t="s">
        <v>194</v>
      </c>
      <c r="E185" s="70">
        <v>9000</v>
      </c>
    </row>
    <row r="186" spans="1:5" x14ac:dyDescent="0.25">
      <c r="A186" s="64"/>
      <c r="B186" s="65"/>
      <c r="C186" s="66" t="s">
        <v>195</v>
      </c>
      <c r="D186" s="69" t="s">
        <v>196</v>
      </c>
      <c r="E186" s="70">
        <v>1000</v>
      </c>
    </row>
    <row r="187" spans="1:5" x14ac:dyDescent="0.25">
      <c r="A187" s="64"/>
      <c r="B187" s="65"/>
      <c r="C187" s="66" t="s">
        <v>197</v>
      </c>
      <c r="D187" s="69" t="s">
        <v>198</v>
      </c>
      <c r="E187" s="70">
        <v>1000</v>
      </c>
    </row>
    <row r="188" spans="1:5" x14ac:dyDescent="0.25">
      <c r="A188" s="64"/>
      <c r="B188" s="65"/>
      <c r="C188" s="66" t="s">
        <v>199</v>
      </c>
      <c r="D188" s="69" t="s">
        <v>200</v>
      </c>
      <c r="E188" s="70">
        <v>1000</v>
      </c>
    </row>
    <row r="189" spans="1:5" x14ac:dyDescent="0.25">
      <c r="A189" s="64"/>
      <c r="B189" s="65"/>
      <c r="C189" s="66" t="s">
        <v>201</v>
      </c>
      <c r="D189" s="69" t="s">
        <v>202</v>
      </c>
      <c r="E189" s="70">
        <v>1000</v>
      </c>
    </row>
    <row r="190" spans="1:5" x14ac:dyDescent="0.25">
      <c r="A190" s="64"/>
      <c r="B190" s="65"/>
      <c r="C190" s="66" t="s">
        <v>224</v>
      </c>
      <c r="D190" s="69" t="s">
        <v>225</v>
      </c>
      <c r="E190" s="70">
        <v>1000</v>
      </c>
    </row>
    <row r="191" spans="1:5" x14ac:dyDescent="0.25">
      <c r="A191" s="64"/>
      <c r="B191" s="65"/>
      <c r="C191" s="66" t="s">
        <v>203</v>
      </c>
      <c r="D191" s="69" t="s">
        <v>194</v>
      </c>
      <c r="E191" s="70">
        <v>4000</v>
      </c>
    </row>
    <row r="192" spans="1:5" x14ac:dyDescent="0.25">
      <c r="A192" s="67">
        <v>34</v>
      </c>
      <c r="B192" s="68"/>
      <c r="C192" s="68"/>
      <c r="D192" s="80" t="s">
        <v>120</v>
      </c>
      <c r="E192" s="70">
        <v>100</v>
      </c>
    </row>
    <row r="193" spans="1:5" x14ac:dyDescent="0.25">
      <c r="A193" s="64"/>
      <c r="B193" s="65"/>
      <c r="C193" s="66">
        <v>343</v>
      </c>
      <c r="D193" s="118" t="s">
        <v>226</v>
      </c>
      <c r="E193" s="70">
        <v>100</v>
      </c>
    </row>
    <row r="194" spans="1:5" x14ac:dyDescent="0.25">
      <c r="A194" s="64"/>
      <c r="B194" s="65"/>
      <c r="C194" s="66">
        <v>3433</v>
      </c>
      <c r="D194" s="118" t="s">
        <v>120</v>
      </c>
      <c r="E194" s="70">
        <v>100</v>
      </c>
    </row>
    <row r="195" spans="1:5" x14ac:dyDescent="0.25">
      <c r="A195" s="81">
        <v>4</v>
      </c>
      <c r="B195" s="71"/>
      <c r="C195" s="71"/>
      <c r="D195" s="84" t="s">
        <v>13</v>
      </c>
      <c r="E195" s="70">
        <f>SUM(E196)</f>
        <v>9100</v>
      </c>
    </row>
    <row r="196" spans="1:5" x14ac:dyDescent="0.25">
      <c r="A196" s="67">
        <v>42</v>
      </c>
      <c r="B196" s="68"/>
      <c r="C196" s="69"/>
      <c r="D196" s="82" t="s">
        <v>26</v>
      </c>
      <c r="E196" s="70">
        <v>9100</v>
      </c>
    </row>
    <row r="197" spans="1:5" x14ac:dyDescent="0.25">
      <c r="A197" s="64"/>
      <c r="B197" s="65"/>
      <c r="C197" s="66" t="s">
        <v>227</v>
      </c>
      <c r="D197" s="82" t="s">
        <v>221</v>
      </c>
      <c r="E197" s="70">
        <v>8500</v>
      </c>
    </row>
    <row r="198" spans="1:5" x14ac:dyDescent="0.25">
      <c r="A198" s="64"/>
      <c r="B198" s="65"/>
      <c r="C198" s="66" t="s">
        <v>228</v>
      </c>
      <c r="D198" s="82" t="s">
        <v>222</v>
      </c>
      <c r="E198" s="70">
        <v>5000</v>
      </c>
    </row>
    <row r="199" spans="1:5" x14ac:dyDescent="0.25">
      <c r="A199" s="64"/>
      <c r="B199" s="65"/>
      <c r="C199" s="66" t="s">
        <v>229</v>
      </c>
      <c r="D199" s="82" t="s">
        <v>230</v>
      </c>
      <c r="E199" s="70">
        <v>1000</v>
      </c>
    </row>
    <row r="200" spans="1:5" x14ac:dyDescent="0.25">
      <c r="A200" s="64"/>
      <c r="B200" s="65"/>
      <c r="C200" s="66" t="s">
        <v>231</v>
      </c>
      <c r="D200" s="82" t="s">
        <v>232</v>
      </c>
      <c r="E200" s="70">
        <v>1000</v>
      </c>
    </row>
    <row r="201" spans="1:5" x14ac:dyDescent="0.25">
      <c r="A201" s="64"/>
      <c r="B201" s="65"/>
      <c r="C201" s="66" t="s">
        <v>233</v>
      </c>
      <c r="D201" s="82" t="s">
        <v>234</v>
      </c>
      <c r="E201" s="70">
        <v>1000</v>
      </c>
    </row>
    <row r="202" spans="1:5" x14ac:dyDescent="0.25">
      <c r="A202" s="64"/>
      <c r="B202" s="65"/>
      <c r="C202" s="66" t="s">
        <v>235</v>
      </c>
      <c r="D202" s="82" t="s">
        <v>236</v>
      </c>
      <c r="E202" s="70">
        <v>500</v>
      </c>
    </row>
    <row r="203" spans="1:5" x14ac:dyDescent="0.25">
      <c r="A203" s="64"/>
      <c r="B203" s="65"/>
      <c r="C203" s="66" t="s">
        <v>237</v>
      </c>
      <c r="D203" s="82" t="s">
        <v>238</v>
      </c>
      <c r="E203" s="70">
        <v>600</v>
      </c>
    </row>
    <row r="204" spans="1:5" x14ac:dyDescent="0.25">
      <c r="A204" s="64"/>
      <c r="B204" s="65"/>
      <c r="C204" s="66" t="s">
        <v>239</v>
      </c>
      <c r="D204" s="82" t="s">
        <v>214</v>
      </c>
      <c r="E204" s="70">
        <v>600</v>
      </c>
    </row>
    <row r="205" spans="1:5" x14ac:dyDescent="0.25">
      <c r="A205" s="185" t="s">
        <v>97</v>
      </c>
      <c r="B205" s="185"/>
      <c r="C205" s="186"/>
      <c r="D205" s="128" t="s">
        <v>98</v>
      </c>
      <c r="E205" s="127">
        <f>E206</f>
        <v>10750.54</v>
      </c>
    </row>
    <row r="206" spans="1:5" x14ac:dyDescent="0.25">
      <c r="A206" s="75">
        <v>4</v>
      </c>
      <c r="B206" s="68"/>
      <c r="C206" s="69"/>
      <c r="D206" s="34" t="s">
        <v>13</v>
      </c>
      <c r="E206" s="70">
        <v>10750.54</v>
      </c>
    </row>
    <row r="207" spans="1:5" x14ac:dyDescent="0.25">
      <c r="A207" s="78">
        <v>42</v>
      </c>
      <c r="B207" s="71"/>
      <c r="C207" s="71"/>
      <c r="D207" s="69" t="s">
        <v>26</v>
      </c>
      <c r="E207" s="70">
        <v>10750.54</v>
      </c>
    </row>
    <row r="208" spans="1:5" x14ac:dyDescent="0.25">
      <c r="A208" s="64"/>
      <c r="B208" s="65"/>
      <c r="C208" s="66" t="s">
        <v>227</v>
      </c>
      <c r="D208" s="82" t="s">
        <v>221</v>
      </c>
      <c r="E208" s="70">
        <v>10750.54</v>
      </c>
    </row>
    <row r="209" spans="1:5" x14ac:dyDescent="0.25">
      <c r="A209" s="64"/>
      <c r="B209" s="65"/>
      <c r="C209" s="66" t="s">
        <v>228</v>
      </c>
      <c r="D209" s="82" t="s">
        <v>222</v>
      </c>
      <c r="E209" s="73">
        <v>10750.54</v>
      </c>
    </row>
    <row r="210" spans="1:5" x14ac:dyDescent="0.25">
      <c r="A210" s="185" t="s">
        <v>110</v>
      </c>
      <c r="B210" s="185"/>
      <c r="C210" s="186"/>
      <c r="D210" s="128" t="s">
        <v>121</v>
      </c>
      <c r="E210" s="127">
        <f>SUM(E211+E236)</f>
        <v>156500</v>
      </c>
    </row>
    <row r="211" spans="1:5" x14ac:dyDescent="0.25">
      <c r="A211" s="75">
        <v>3</v>
      </c>
      <c r="B211" s="68"/>
      <c r="C211" s="69"/>
      <c r="D211" s="69" t="s">
        <v>11</v>
      </c>
      <c r="E211" s="70">
        <f>SUM(E212+E217+E233)</f>
        <v>141500</v>
      </c>
    </row>
    <row r="212" spans="1:5" x14ac:dyDescent="0.25">
      <c r="A212" s="67">
        <v>31</v>
      </c>
      <c r="B212" s="68"/>
      <c r="C212" s="69"/>
      <c r="D212" s="69" t="s">
        <v>12</v>
      </c>
      <c r="E212" s="70">
        <v>810</v>
      </c>
    </row>
    <row r="213" spans="1:5" x14ac:dyDescent="0.25">
      <c r="A213" s="64"/>
      <c r="B213" s="65"/>
      <c r="C213" s="66" t="s">
        <v>240</v>
      </c>
      <c r="D213" s="69" t="s">
        <v>241</v>
      </c>
      <c r="E213" s="70">
        <v>690</v>
      </c>
    </row>
    <row r="214" spans="1:5" x14ac:dyDescent="0.25">
      <c r="A214" s="64"/>
      <c r="B214" s="65"/>
      <c r="C214" s="66" t="s">
        <v>242</v>
      </c>
      <c r="D214" s="69" t="s">
        <v>206</v>
      </c>
      <c r="E214" s="70">
        <v>690</v>
      </c>
    </row>
    <row r="215" spans="1:5" x14ac:dyDescent="0.25">
      <c r="A215" s="64"/>
      <c r="B215" s="65"/>
      <c r="C215" s="66">
        <v>313</v>
      </c>
      <c r="D215" s="69" t="s">
        <v>210</v>
      </c>
      <c r="E215" s="70">
        <v>120</v>
      </c>
    </row>
    <row r="216" spans="1:5" x14ac:dyDescent="0.25">
      <c r="A216" s="64"/>
      <c r="B216" s="65"/>
      <c r="C216" s="66">
        <v>3132</v>
      </c>
      <c r="D216" s="69" t="s">
        <v>211</v>
      </c>
      <c r="E216" s="70">
        <v>120</v>
      </c>
    </row>
    <row r="217" spans="1:5" x14ac:dyDescent="0.25">
      <c r="A217" s="67">
        <v>32</v>
      </c>
      <c r="B217" s="68"/>
      <c r="C217" s="69"/>
      <c r="D217" s="69" t="s">
        <v>21</v>
      </c>
      <c r="E217" s="70">
        <v>125690</v>
      </c>
    </row>
    <row r="218" spans="1:5" x14ac:dyDescent="0.25">
      <c r="A218" s="64"/>
      <c r="B218" s="65"/>
      <c r="C218" s="66" t="s">
        <v>155</v>
      </c>
      <c r="D218" s="69" t="s">
        <v>156</v>
      </c>
      <c r="E218" s="70">
        <v>300</v>
      </c>
    </row>
    <row r="219" spans="1:5" x14ac:dyDescent="0.25">
      <c r="A219" s="64"/>
      <c r="B219" s="65"/>
      <c r="C219" s="66" t="s">
        <v>149</v>
      </c>
      <c r="D219" s="69" t="s">
        <v>150</v>
      </c>
      <c r="E219" s="70">
        <v>150</v>
      </c>
    </row>
    <row r="220" spans="1:5" x14ac:dyDescent="0.25">
      <c r="A220" s="64"/>
      <c r="B220" s="65"/>
      <c r="C220" s="66" t="s">
        <v>153</v>
      </c>
      <c r="D220" s="69" t="s">
        <v>154</v>
      </c>
      <c r="E220" s="70">
        <v>150</v>
      </c>
    </row>
    <row r="221" spans="1:5" x14ac:dyDescent="0.25">
      <c r="A221" s="64"/>
      <c r="B221" s="65"/>
      <c r="C221" s="66" t="s">
        <v>157</v>
      </c>
      <c r="D221" s="69" t="s">
        <v>158</v>
      </c>
      <c r="E221" s="70">
        <v>122990</v>
      </c>
    </row>
    <row r="222" spans="1:5" x14ac:dyDescent="0.25">
      <c r="A222" s="64"/>
      <c r="B222" s="65"/>
      <c r="C222" s="66" t="s">
        <v>159</v>
      </c>
      <c r="D222" s="69" t="s">
        <v>160</v>
      </c>
      <c r="E222" s="70">
        <v>630</v>
      </c>
    </row>
    <row r="223" spans="1:5" x14ac:dyDescent="0.25">
      <c r="A223" s="64"/>
      <c r="B223" s="65"/>
      <c r="C223" s="66" t="s">
        <v>161</v>
      </c>
      <c r="D223" s="69" t="s">
        <v>162</v>
      </c>
      <c r="E223" s="73">
        <v>122360</v>
      </c>
    </row>
    <row r="224" spans="1:5" x14ac:dyDescent="0.25">
      <c r="A224" s="64"/>
      <c r="B224" s="65"/>
      <c r="C224" s="66" t="s">
        <v>171</v>
      </c>
      <c r="D224" s="69" t="s">
        <v>172</v>
      </c>
      <c r="E224" s="70">
        <v>2000</v>
      </c>
    </row>
    <row r="225" spans="1:5" x14ac:dyDescent="0.25">
      <c r="A225" s="64"/>
      <c r="B225" s="65"/>
      <c r="C225" s="66" t="s">
        <v>182</v>
      </c>
      <c r="D225" s="69" t="s">
        <v>183</v>
      </c>
      <c r="E225" s="70">
        <v>400</v>
      </c>
    </row>
    <row r="226" spans="1:5" x14ac:dyDescent="0.25">
      <c r="A226" s="64"/>
      <c r="B226" s="65"/>
      <c r="C226" s="66" t="s">
        <v>187</v>
      </c>
      <c r="D226" s="69" t="s">
        <v>188</v>
      </c>
      <c r="E226" s="70">
        <v>400</v>
      </c>
    </row>
    <row r="227" spans="1:5" x14ac:dyDescent="0.25">
      <c r="A227" s="64"/>
      <c r="B227" s="65"/>
      <c r="C227" s="66" t="s">
        <v>191</v>
      </c>
      <c r="D227" s="69" t="s">
        <v>192</v>
      </c>
      <c r="E227" s="70">
        <v>1200</v>
      </c>
    </row>
    <row r="228" spans="1:5" x14ac:dyDescent="0.25">
      <c r="A228" s="64"/>
      <c r="B228" s="65"/>
      <c r="C228" s="66" t="s">
        <v>193</v>
      </c>
      <c r="D228" s="69" t="s">
        <v>194</v>
      </c>
      <c r="E228" s="70">
        <v>400</v>
      </c>
    </row>
    <row r="229" spans="1:5" x14ac:dyDescent="0.25">
      <c r="A229" s="64"/>
      <c r="B229" s="65"/>
      <c r="C229" s="66" t="s">
        <v>203</v>
      </c>
      <c r="D229" s="69" t="s">
        <v>194</v>
      </c>
      <c r="E229" s="70">
        <v>400</v>
      </c>
    </row>
    <row r="230" spans="1:5" x14ac:dyDescent="0.25">
      <c r="A230" s="64"/>
      <c r="B230" s="65"/>
      <c r="C230" s="66" t="s">
        <v>243</v>
      </c>
      <c r="D230" s="69" t="s">
        <v>73</v>
      </c>
      <c r="E230" s="70">
        <v>13000</v>
      </c>
    </row>
    <row r="231" spans="1:5" x14ac:dyDescent="0.25">
      <c r="A231" s="64"/>
      <c r="B231" s="65"/>
      <c r="C231" s="66" t="s">
        <v>244</v>
      </c>
      <c r="D231" s="69" t="s">
        <v>245</v>
      </c>
      <c r="E231" s="70">
        <v>13000</v>
      </c>
    </row>
    <row r="232" spans="1:5" x14ac:dyDescent="0.25">
      <c r="A232" s="64"/>
      <c r="B232" s="65"/>
      <c r="C232" s="66" t="s">
        <v>246</v>
      </c>
      <c r="D232" s="69" t="s">
        <v>247</v>
      </c>
      <c r="E232" s="70">
        <v>13000</v>
      </c>
    </row>
    <row r="233" spans="1:5" x14ac:dyDescent="0.25">
      <c r="A233" s="67">
        <v>37</v>
      </c>
      <c r="B233" s="68"/>
      <c r="C233" s="69"/>
      <c r="D233" s="69" t="s">
        <v>73</v>
      </c>
      <c r="E233" s="70">
        <v>15000</v>
      </c>
    </row>
    <row r="234" spans="1:5" x14ac:dyDescent="0.25">
      <c r="A234" s="64"/>
      <c r="B234" s="65"/>
      <c r="C234" s="66" t="s">
        <v>244</v>
      </c>
      <c r="D234" s="69" t="s">
        <v>245</v>
      </c>
      <c r="E234" s="70">
        <v>15000</v>
      </c>
    </row>
    <row r="235" spans="1:5" x14ac:dyDescent="0.25">
      <c r="A235" s="64"/>
      <c r="B235" s="65"/>
      <c r="C235" s="66" t="s">
        <v>246</v>
      </c>
      <c r="D235" s="69" t="s">
        <v>247</v>
      </c>
      <c r="E235" s="73">
        <v>15000</v>
      </c>
    </row>
    <row r="236" spans="1:5" x14ac:dyDescent="0.25">
      <c r="A236" s="75">
        <v>4</v>
      </c>
      <c r="B236" s="68"/>
      <c r="C236" s="69"/>
      <c r="D236" s="69" t="s">
        <v>13</v>
      </c>
      <c r="E236" s="70">
        <f>SUM(E237)</f>
        <v>15000</v>
      </c>
    </row>
    <row r="237" spans="1:5" x14ac:dyDescent="0.25">
      <c r="A237" s="67">
        <v>42</v>
      </c>
      <c r="B237" s="68"/>
      <c r="C237" s="69"/>
      <c r="D237" s="69" t="s">
        <v>26</v>
      </c>
      <c r="E237" s="70">
        <v>15000</v>
      </c>
    </row>
    <row r="238" spans="1:5" x14ac:dyDescent="0.25">
      <c r="A238" s="64"/>
      <c r="B238" s="65"/>
      <c r="C238" s="66" t="s">
        <v>237</v>
      </c>
      <c r="D238" s="69" t="s">
        <v>238</v>
      </c>
      <c r="E238" s="70">
        <v>15000</v>
      </c>
    </row>
    <row r="239" spans="1:5" x14ac:dyDescent="0.25">
      <c r="A239" s="64"/>
      <c r="B239" s="65"/>
      <c r="C239" s="66" t="s">
        <v>239</v>
      </c>
      <c r="D239" s="69" t="s">
        <v>214</v>
      </c>
      <c r="E239" s="70">
        <v>15000</v>
      </c>
    </row>
    <row r="240" spans="1:5" x14ac:dyDescent="0.25">
      <c r="A240" s="185" t="s">
        <v>122</v>
      </c>
      <c r="B240" s="185"/>
      <c r="C240" s="186"/>
      <c r="D240" s="128" t="s">
        <v>123</v>
      </c>
      <c r="E240" s="127">
        <f>SUM(E241)</f>
        <v>3700</v>
      </c>
    </row>
    <row r="241" spans="1:5" x14ac:dyDescent="0.25">
      <c r="A241" s="75">
        <v>3</v>
      </c>
      <c r="B241" s="68"/>
      <c r="C241" s="69"/>
      <c r="D241" s="34" t="s">
        <v>11</v>
      </c>
      <c r="E241" s="70">
        <f>SUM(E242:E242)</f>
        <v>3700</v>
      </c>
    </row>
    <row r="242" spans="1:5" x14ac:dyDescent="0.25">
      <c r="A242" s="67">
        <v>32</v>
      </c>
      <c r="B242" s="68"/>
      <c r="C242" s="69"/>
      <c r="D242" s="80" t="s">
        <v>21</v>
      </c>
      <c r="E242" s="70">
        <v>3700</v>
      </c>
    </row>
    <row r="243" spans="1:5" x14ac:dyDescent="0.25">
      <c r="A243" s="64"/>
      <c r="B243" s="65"/>
      <c r="C243" s="66" t="s">
        <v>155</v>
      </c>
      <c r="D243" s="80" t="s">
        <v>156</v>
      </c>
      <c r="E243" s="70">
        <v>500</v>
      </c>
    </row>
    <row r="244" spans="1:5" x14ac:dyDescent="0.25">
      <c r="A244" s="64"/>
      <c r="B244" s="65"/>
      <c r="C244" s="66" t="s">
        <v>149</v>
      </c>
      <c r="D244" s="80" t="s">
        <v>150</v>
      </c>
      <c r="E244" s="70">
        <v>500</v>
      </c>
    </row>
    <row r="245" spans="1:5" x14ac:dyDescent="0.25">
      <c r="A245" s="64"/>
      <c r="B245" s="65"/>
      <c r="C245" s="66" t="s">
        <v>157</v>
      </c>
      <c r="D245" s="80" t="s">
        <v>158</v>
      </c>
      <c r="E245" s="70">
        <v>1500</v>
      </c>
    </row>
    <row r="246" spans="1:5" x14ac:dyDescent="0.25">
      <c r="A246" s="64"/>
      <c r="B246" s="65"/>
      <c r="C246" s="66" t="s">
        <v>159</v>
      </c>
      <c r="D246" s="80" t="s">
        <v>160</v>
      </c>
      <c r="E246" s="70">
        <v>1100</v>
      </c>
    </row>
    <row r="247" spans="1:5" x14ac:dyDescent="0.25">
      <c r="A247" s="64"/>
      <c r="B247" s="65"/>
      <c r="C247" s="66">
        <v>3222</v>
      </c>
      <c r="D247" s="80" t="s">
        <v>162</v>
      </c>
      <c r="E247" s="70">
        <v>400</v>
      </c>
    </row>
    <row r="248" spans="1:5" x14ac:dyDescent="0.25">
      <c r="A248" s="64"/>
      <c r="B248" s="65"/>
      <c r="C248" s="66" t="s">
        <v>171</v>
      </c>
      <c r="D248" s="80" t="s">
        <v>172</v>
      </c>
      <c r="E248" s="70">
        <v>1000</v>
      </c>
    </row>
    <row r="249" spans="1:5" x14ac:dyDescent="0.25">
      <c r="A249" s="64"/>
      <c r="B249" s="65"/>
      <c r="C249" s="66" t="s">
        <v>173</v>
      </c>
      <c r="D249" s="80" t="s">
        <v>174</v>
      </c>
      <c r="E249" s="70">
        <v>700</v>
      </c>
    </row>
    <row r="250" spans="1:5" x14ac:dyDescent="0.25">
      <c r="A250" s="64"/>
      <c r="B250" s="65"/>
      <c r="C250" s="66" t="s">
        <v>187</v>
      </c>
      <c r="D250" s="80" t="s">
        <v>188</v>
      </c>
      <c r="E250" s="70">
        <v>300</v>
      </c>
    </row>
    <row r="251" spans="1:5" x14ac:dyDescent="0.25">
      <c r="A251" s="64"/>
      <c r="B251" s="65"/>
      <c r="C251" s="66" t="s">
        <v>193</v>
      </c>
      <c r="D251" s="80" t="s">
        <v>194</v>
      </c>
      <c r="E251" s="70">
        <v>700</v>
      </c>
    </row>
    <row r="252" spans="1:5" x14ac:dyDescent="0.25">
      <c r="A252" s="64"/>
      <c r="B252" s="65"/>
      <c r="C252" s="66" t="s">
        <v>255</v>
      </c>
      <c r="D252" s="80" t="s">
        <v>256</v>
      </c>
      <c r="E252" s="70">
        <v>300</v>
      </c>
    </row>
    <row r="253" spans="1:5" x14ac:dyDescent="0.25">
      <c r="A253" s="64"/>
      <c r="B253" s="65"/>
      <c r="C253" s="66" t="s">
        <v>203</v>
      </c>
      <c r="D253" s="80" t="s">
        <v>194</v>
      </c>
      <c r="E253" s="70">
        <v>400</v>
      </c>
    </row>
    <row r="254" spans="1:5" x14ac:dyDescent="0.25">
      <c r="A254" s="185" t="s">
        <v>99</v>
      </c>
      <c r="B254" s="185"/>
      <c r="C254" s="186"/>
      <c r="D254" s="128" t="s">
        <v>124</v>
      </c>
      <c r="E254" s="127">
        <f>E255</f>
        <v>5154.43</v>
      </c>
    </row>
    <row r="255" spans="1:5" x14ac:dyDescent="0.25">
      <c r="A255" s="75">
        <v>3</v>
      </c>
      <c r="B255" s="68"/>
      <c r="C255" s="69"/>
      <c r="D255" s="80" t="s">
        <v>11</v>
      </c>
      <c r="E255" s="70">
        <f>SUM(E256:E256)</f>
        <v>5154.43</v>
      </c>
    </row>
    <row r="256" spans="1:5" x14ac:dyDescent="0.25">
      <c r="A256" s="67">
        <v>32</v>
      </c>
      <c r="B256" s="68"/>
      <c r="C256" s="69"/>
      <c r="D256" s="80" t="s">
        <v>21</v>
      </c>
      <c r="E256" s="70">
        <v>5154.43</v>
      </c>
    </row>
    <row r="257" spans="1:5" x14ac:dyDescent="0.25">
      <c r="A257" s="64"/>
      <c r="B257" s="65"/>
      <c r="C257" s="66">
        <v>322</v>
      </c>
      <c r="D257" s="80" t="s">
        <v>218</v>
      </c>
      <c r="E257" s="70">
        <v>2092.35</v>
      </c>
    </row>
    <row r="258" spans="1:5" x14ac:dyDescent="0.25">
      <c r="A258" s="64"/>
      <c r="B258" s="65"/>
      <c r="C258" s="66">
        <v>3221</v>
      </c>
      <c r="D258" s="80" t="s">
        <v>217</v>
      </c>
      <c r="E258" s="73">
        <v>930.85</v>
      </c>
    </row>
    <row r="259" spans="1:5" x14ac:dyDescent="0.25">
      <c r="A259" s="64"/>
      <c r="B259" s="65"/>
      <c r="C259" s="66">
        <v>3222</v>
      </c>
      <c r="D259" s="80" t="s">
        <v>162</v>
      </c>
      <c r="E259" s="73">
        <v>300</v>
      </c>
    </row>
    <row r="260" spans="1:5" x14ac:dyDescent="0.25">
      <c r="A260" s="64"/>
      <c r="B260" s="65"/>
      <c r="C260" s="66">
        <v>3225</v>
      </c>
      <c r="D260" s="80" t="s">
        <v>168</v>
      </c>
      <c r="E260" s="73">
        <v>861.5</v>
      </c>
    </row>
    <row r="261" spans="1:5" x14ac:dyDescent="0.25">
      <c r="A261" s="64"/>
      <c r="B261" s="65"/>
      <c r="C261" s="66">
        <v>323</v>
      </c>
      <c r="D261" s="80" t="s">
        <v>172</v>
      </c>
      <c r="E261" s="70">
        <v>912.08</v>
      </c>
    </row>
    <row r="262" spans="1:5" x14ac:dyDescent="0.25">
      <c r="A262" s="64"/>
      <c r="B262" s="65"/>
      <c r="C262" s="66">
        <v>3235</v>
      </c>
      <c r="D262" s="80" t="s">
        <v>183</v>
      </c>
      <c r="E262" s="73">
        <v>743.25</v>
      </c>
    </row>
    <row r="263" spans="1:5" x14ac:dyDescent="0.25">
      <c r="A263" s="64"/>
      <c r="B263" s="65"/>
      <c r="C263" s="66">
        <v>3237</v>
      </c>
      <c r="D263" s="80" t="s">
        <v>219</v>
      </c>
      <c r="E263" s="73">
        <v>118.83</v>
      </c>
    </row>
    <row r="264" spans="1:5" x14ac:dyDescent="0.25">
      <c r="A264" s="64"/>
      <c r="B264" s="65"/>
      <c r="C264" s="66">
        <v>3239</v>
      </c>
      <c r="D264" s="80" t="s">
        <v>192</v>
      </c>
      <c r="E264" s="73">
        <v>50</v>
      </c>
    </row>
    <row r="265" spans="1:5" x14ac:dyDescent="0.25">
      <c r="A265" s="64"/>
      <c r="B265" s="65"/>
      <c r="C265" s="66">
        <v>329</v>
      </c>
      <c r="D265" s="80" t="s">
        <v>194</v>
      </c>
      <c r="E265" s="70">
        <v>2150</v>
      </c>
    </row>
    <row r="266" spans="1:5" x14ac:dyDescent="0.25">
      <c r="A266" s="64"/>
      <c r="B266" s="65"/>
      <c r="C266" s="66">
        <v>3293</v>
      </c>
      <c r="D266" s="80" t="s">
        <v>198</v>
      </c>
      <c r="E266" s="73">
        <v>1050</v>
      </c>
    </row>
    <row r="267" spans="1:5" x14ac:dyDescent="0.25">
      <c r="A267" s="64"/>
      <c r="B267" s="65"/>
      <c r="C267" s="66">
        <v>3299</v>
      </c>
      <c r="D267" s="80" t="s">
        <v>220</v>
      </c>
      <c r="E267" s="73">
        <v>1100</v>
      </c>
    </row>
    <row r="268" spans="1:5" x14ac:dyDescent="0.25">
      <c r="A268" s="184" t="s">
        <v>125</v>
      </c>
      <c r="B268" s="185"/>
      <c r="C268" s="186"/>
      <c r="D268" s="128" t="s">
        <v>126</v>
      </c>
      <c r="E268" s="127">
        <f>SUM(E269,E275)</f>
        <v>3000</v>
      </c>
    </row>
    <row r="269" spans="1:5" x14ac:dyDescent="0.25">
      <c r="A269" s="75">
        <v>3</v>
      </c>
      <c r="B269" s="68"/>
      <c r="C269" s="69"/>
      <c r="D269" s="80" t="s">
        <v>11</v>
      </c>
      <c r="E269" s="70">
        <f>SUM(E270)</f>
        <v>2300</v>
      </c>
    </row>
    <row r="270" spans="1:5" x14ac:dyDescent="0.25">
      <c r="A270" s="67">
        <v>32</v>
      </c>
      <c r="B270" s="68"/>
      <c r="C270" s="69"/>
      <c r="D270" s="80" t="s">
        <v>21</v>
      </c>
      <c r="E270" s="70">
        <v>2300</v>
      </c>
    </row>
    <row r="271" spans="1:5" x14ac:dyDescent="0.25">
      <c r="A271" s="64"/>
      <c r="B271" s="65"/>
      <c r="C271" s="66" t="s">
        <v>157</v>
      </c>
      <c r="D271" s="69" t="s">
        <v>158</v>
      </c>
      <c r="E271" s="120">
        <v>2300</v>
      </c>
    </row>
    <row r="272" spans="1:5" x14ac:dyDescent="0.25">
      <c r="A272" s="64"/>
      <c r="B272" s="65"/>
      <c r="C272" s="66" t="s">
        <v>159</v>
      </c>
      <c r="D272" s="69" t="s">
        <v>160</v>
      </c>
      <c r="E272" s="121">
        <v>1000</v>
      </c>
    </row>
    <row r="273" spans="1:5" x14ac:dyDescent="0.25">
      <c r="A273" s="64"/>
      <c r="B273" s="65"/>
      <c r="C273" s="66" t="s">
        <v>161</v>
      </c>
      <c r="D273" s="69" t="s">
        <v>162</v>
      </c>
      <c r="E273" s="121">
        <v>600</v>
      </c>
    </row>
    <row r="274" spans="1:5" x14ac:dyDescent="0.25">
      <c r="A274" s="64"/>
      <c r="B274" s="65"/>
      <c r="C274" s="66" t="s">
        <v>167</v>
      </c>
      <c r="D274" s="69" t="s">
        <v>168</v>
      </c>
      <c r="E274" s="121">
        <v>700</v>
      </c>
    </row>
    <row r="275" spans="1:5" x14ac:dyDescent="0.25">
      <c r="A275" s="75">
        <v>4</v>
      </c>
      <c r="B275" s="68"/>
      <c r="C275" s="69"/>
      <c r="D275" s="69" t="s">
        <v>13</v>
      </c>
      <c r="E275" s="70">
        <f>SUM(E276)</f>
        <v>700</v>
      </c>
    </row>
    <row r="276" spans="1:5" x14ac:dyDescent="0.25">
      <c r="A276" s="67">
        <v>42</v>
      </c>
      <c r="B276" s="68"/>
      <c r="C276" s="69"/>
      <c r="D276" s="69" t="s">
        <v>26</v>
      </c>
      <c r="E276" s="70">
        <v>700</v>
      </c>
    </row>
    <row r="277" spans="1:5" x14ac:dyDescent="0.25">
      <c r="A277" s="64"/>
      <c r="B277" s="65"/>
      <c r="C277" s="66" t="s">
        <v>227</v>
      </c>
      <c r="D277" s="69" t="s">
        <v>221</v>
      </c>
      <c r="E277" s="70">
        <v>700</v>
      </c>
    </row>
    <row r="278" spans="1:5" x14ac:dyDescent="0.25">
      <c r="A278" s="64"/>
      <c r="B278" s="65"/>
      <c r="C278" s="66" t="s">
        <v>228</v>
      </c>
      <c r="D278" s="69" t="s">
        <v>222</v>
      </c>
      <c r="E278" s="70">
        <v>700</v>
      </c>
    </row>
    <row r="279" spans="1:5" x14ac:dyDescent="0.25">
      <c r="A279" s="185" t="s">
        <v>127</v>
      </c>
      <c r="B279" s="185"/>
      <c r="C279" s="186"/>
      <c r="D279" s="128" t="s">
        <v>128</v>
      </c>
      <c r="E279" s="127">
        <f>E280</f>
        <v>800</v>
      </c>
    </row>
    <row r="280" spans="1:5" x14ac:dyDescent="0.25">
      <c r="A280" s="75">
        <v>3</v>
      </c>
      <c r="B280" s="68"/>
      <c r="C280" s="69"/>
      <c r="D280" s="80" t="s">
        <v>11</v>
      </c>
      <c r="E280" s="70">
        <f>SUM(E281:E281)</f>
        <v>800</v>
      </c>
    </row>
    <row r="281" spans="1:5" x14ac:dyDescent="0.25">
      <c r="A281" s="67">
        <v>32</v>
      </c>
      <c r="B281" s="68"/>
      <c r="C281" s="69"/>
      <c r="D281" s="80" t="s">
        <v>21</v>
      </c>
      <c r="E281" s="70">
        <v>800</v>
      </c>
    </row>
    <row r="282" spans="1:5" x14ac:dyDescent="0.25">
      <c r="A282" s="64"/>
      <c r="B282" s="65"/>
      <c r="C282" s="66">
        <v>329</v>
      </c>
      <c r="D282" s="80" t="s">
        <v>194</v>
      </c>
      <c r="E282" s="70">
        <v>800</v>
      </c>
    </row>
    <row r="283" spans="1:5" x14ac:dyDescent="0.25">
      <c r="A283" s="64"/>
      <c r="B283" s="65"/>
      <c r="C283" s="66">
        <v>3299</v>
      </c>
      <c r="D283" s="80" t="s">
        <v>194</v>
      </c>
      <c r="E283" s="73">
        <v>800</v>
      </c>
    </row>
    <row r="284" spans="1:5" x14ac:dyDescent="0.25">
      <c r="A284" s="184" t="s">
        <v>129</v>
      </c>
      <c r="B284" s="185"/>
      <c r="C284" s="186"/>
      <c r="D284" s="128" t="s">
        <v>130</v>
      </c>
      <c r="E284" s="127">
        <f>E285</f>
        <v>250</v>
      </c>
    </row>
    <row r="285" spans="1:5" x14ac:dyDescent="0.25">
      <c r="A285" s="75">
        <v>4</v>
      </c>
      <c r="B285" s="68"/>
      <c r="C285" s="69"/>
      <c r="D285" s="34" t="s">
        <v>13</v>
      </c>
      <c r="E285" s="70">
        <f>SUM(E286)</f>
        <v>250</v>
      </c>
    </row>
    <row r="286" spans="1:5" x14ac:dyDescent="0.25">
      <c r="A286" s="67">
        <v>42</v>
      </c>
      <c r="B286" s="68"/>
      <c r="C286" s="69"/>
      <c r="D286" s="82" t="s">
        <v>26</v>
      </c>
      <c r="E286" s="70">
        <v>250</v>
      </c>
    </row>
    <row r="287" spans="1:5" x14ac:dyDescent="0.25">
      <c r="A287" s="64"/>
      <c r="B287" s="65"/>
      <c r="C287" s="66" t="s">
        <v>237</v>
      </c>
      <c r="D287" s="82" t="s">
        <v>238</v>
      </c>
      <c r="E287" s="70">
        <v>250</v>
      </c>
    </row>
    <row r="288" spans="1:5" x14ac:dyDescent="0.25">
      <c r="A288" s="64"/>
      <c r="B288" s="65"/>
      <c r="C288" s="66" t="s">
        <v>239</v>
      </c>
      <c r="D288" s="82" t="s">
        <v>214</v>
      </c>
      <c r="E288" s="70">
        <v>250</v>
      </c>
    </row>
    <row r="289" spans="1:5" x14ac:dyDescent="0.25">
      <c r="A289" s="184" t="s">
        <v>131</v>
      </c>
      <c r="B289" s="185"/>
      <c r="C289" s="186"/>
      <c r="D289" s="128" t="s">
        <v>132</v>
      </c>
      <c r="E289" s="127">
        <f>SUM(E290,E294)</f>
        <v>2600</v>
      </c>
    </row>
    <row r="290" spans="1:5" x14ac:dyDescent="0.25">
      <c r="A290" s="75">
        <v>3</v>
      </c>
      <c r="B290" s="68"/>
      <c r="C290" s="69"/>
      <c r="D290" s="80" t="s">
        <v>11</v>
      </c>
      <c r="E290" s="70">
        <f>SUM(E291)</f>
        <v>2300</v>
      </c>
    </row>
    <row r="291" spans="1:5" x14ac:dyDescent="0.25">
      <c r="A291" s="67">
        <v>32</v>
      </c>
      <c r="B291" s="68"/>
      <c r="C291" s="69"/>
      <c r="D291" s="80" t="s">
        <v>21</v>
      </c>
      <c r="E291" s="70">
        <v>2300</v>
      </c>
    </row>
    <row r="292" spans="1:5" x14ac:dyDescent="0.25">
      <c r="A292" s="64"/>
      <c r="B292" s="65"/>
      <c r="C292" s="66" t="s">
        <v>171</v>
      </c>
      <c r="D292" s="69" t="s">
        <v>172</v>
      </c>
      <c r="E292" s="70">
        <v>2300</v>
      </c>
    </row>
    <row r="293" spans="1:5" x14ac:dyDescent="0.25">
      <c r="A293" s="64"/>
      <c r="B293" s="65"/>
      <c r="C293" s="66" t="s">
        <v>175</v>
      </c>
      <c r="D293" s="69" t="s">
        <v>176</v>
      </c>
      <c r="E293" s="70">
        <v>2300</v>
      </c>
    </row>
    <row r="294" spans="1:5" x14ac:dyDescent="0.25">
      <c r="A294" s="75">
        <v>4</v>
      </c>
      <c r="B294" s="68"/>
      <c r="C294" s="69"/>
      <c r="D294" s="34" t="s">
        <v>13</v>
      </c>
      <c r="E294" s="70">
        <f>SUM(E295)</f>
        <v>300</v>
      </c>
    </row>
    <row r="295" spans="1:5" x14ac:dyDescent="0.25">
      <c r="A295" s="67">
        <v>42</v>
      </c>
      <c r="B295" s="68"/>
      <c r="C295" s="69"/>
      <c r="D295" s="82" t="s">
        <v>26</v>
      </c>
      <c r="E295" s="70">
        <v>300</v>
      </c>
    </row>
    <row r="296" spans="1:5" x14ac:dyDescent="0.25">
      <c r="A296" s="64"/>
      <c r="B296" s="65"/>
      <c r="C296" s="66" t="s">
        <v>237</v>
      </c>
      <c r="D296" s="82" t="s">
        <v>238</v>
      </c>
      <c r="E296" s="70">
        <v>300</v>
      </c>
    </row>
    <row r="297" spans="1:5" x14ac:dyDescent="0.25">
      <c r="A297" s="64"/>
      <c r="B297" s="65"/>
      <c r="C297" s="66" t="s">
        <v>239</v>
      </c>
      <c r="D297" s="82" t="s">
        <v>214</v>
      </c>
      <c r="E297" s="70">
        <v>300</v>
      </c>
    </row>
    <row r="298" spans="1:5" x14ac:dyDescent="0.25">
      <c r="A298" s="184" t="s">
        <v>133</v>
      </c>
      <c r="B298" s="185"/>
      <c r="C298" s="186"/>
      <c r="D298" s="128" t="s">
        <v>134</v>
      </c>
      <c r="E298" s="127">
        <f>E299</f>
        <v>200</v>
      </c>
    </row>
    <row r="299" spans="1:5" x14ac:dyDescent="0.25">
      <c r="A299" s="75">
        <v>4</v>
      </c>
      <c r="B299" s="68"/>
      <c r="C299" s="69"/>
      <c r="D299" s="34" t="s">
        <v>13</v>
      </c>
      <c r="E299" s="70">
        <f>SUM(E300)</f>
        <v>200</v>
      </c>
    </row>
    <row r="300" spans="1:5" x14ac:dyDescent="0.25">
      <c r="A300" s="67">
        <v>42</v>
      </c>
      <c r="B300" s="68"/>
      <c r="C300" s="69"/>
      <c r="D300" s="82" t="s">
        <v>26</v>
      </c>
      <c r="E300" s="70">
        <v>200</v>
      </c>
    </row>
    <row r="301" spans="1:5" x14ac:dyDescent="0.25">
      <c r="A301" s="64"/>
      <c r="B301" s="65"/>
      <c r="C301" s="66" t="s">
        <v>227</v>
      </c>
      <c r="D301" s="82" t="s">
        <v>221</v>
      </c>
      <c r="E301" s="70">
        <v>200</v>
      </c>
    </row>
    <row r="302" spans="1:5" x14ac:dyDescent="0.25">
      <c r="A302" s="64"/>
      <c r="B302" s="65"/>
      <c r="C302" s="66" t="s">
        <v>228</v>
      </c>
      <c r="D302" s="82" t="s">
        <v>222</v>
      </c>
      <c r="E302" s="70">
        <v>200</v>
      </c>
    </row>
    <row r="303" spans="1:5" x14ac:dyDescent="0.25">
      <c r="A303" s="193" t="s">
        <v>100</v>
      </c>
      <c r="B303" s="194"/>
      <c r="C303" s="195"/>
      <c r="D303" s="103" t="s">
        <v>101</v>
      </c>
      <c r="E303" s="104">
        <f>SUM(E304,E317)</f>
        <v>58256</v>
      </c>
    </row>
    <row r="304" spans="1:5" x14ac:dyDescent="0.25">
      <c r="A304" s="184" t="s">
        <v>93</v>
      </c>
      <c r="B304" s="185"/>
      <c r="C304" s="186"/>
      <c r="D304" s="128" t="s">
        <v>94</v>
      </c>
      <c r="E304" s="127">
        <f>SUM(E305)</f>
        <v>36486</v>
      </c>
    </row>
    <row r="305" spans="1:5" x14ac:dyDescent="0.25">
      <c r="A305" s="81">
        <v>3</v>
      </c>
      <c r="B305" s="71"/>
      <c r="C305" s="71"/>
      <c r="D305" s="80" t="s">
        <v>11</v>
      </c>
      <c r="E305" s="70">
        <f>SUM(E306+E313)</f>
        <v>36486</v>
      </c>
    </row>
    <row r="306" spans="1:5" x14ac:dyDescent="0.25">
      <c r="A306" s="67">
        <v>31</v>
      </c>
      <c r="B306" s="68"/>
      <c r="C306" s="69"/>
      <c r="D306" s="80" t="s">
        <v>12</v>
      </c>
      <c r="E306" s="70">
        <v>34500</v>
      </c>
    </row>
    <row r="307" spans="1:5" x14ac:dyDescent="0.25">
      <c r="A307" s="64"/>
      <c r="B307" s="65"/>
      <c r="C307" s="66" t="s">
        <v>240</v>
      </c>
      <c r="D307" s="80" t="s">
        <v>241</v>
      </c>
      <c r="E307" s="70">
        <v>27600</v>
      </c>
    </row>
    <row r="308" spans="1:5" x14ac:dyDescent="0.25">
      <c r="A308" s="64"/>
      <c r="B308" s="65"/>
      <c r="C308" s="66" t="s">
        <v>242</v>
      </c>
      <c r="D308" s="80" t="s">
        <v>206</v>
      </c>
      <c r="E308" s="70">
        <v>27600</v>
      </c>
    </row>
    <row r="309" spans="1:5" x14ac:dyDescent="0.25">
      <c r="A309" s="64"/>
      <c r="B309" s="65"/>
      <c r="C309" s="66" t="s">
        <v>248</v>
      </c>
      <c r="D309" s="80" t="s">
        <v>209</v>
      </c>
      <c r="E309" s="70">
        <v>2300</v>
      </c>
    </row>
    <row r="310" spans="1:5" x14ac:dyDescent="0.25">
      <c r="A310" s="64"/>
      <c r="B310" s="65"/>
      <c r="C310" s="66" t="s">
        <v>249</v>
      </c>
      <c r="D310" s="80" t="s">
        <v>209</v>
      </c>
      <c r="E310" s="70">
        <v>2300</v>
      </c>
    </row>
    <row r="311" spans="1:5" x14ac:dyDescent="0.25">
      <c r="A311" s="64"/>
      <c r="B311" s="65"/>
      <c r="C311" s="66" t="s">
        <v>250</v>
      </c>
      <c r="D311" s="80" t="s">
        <v>210</v>
      </c>
      <c r="E311" s="70">
        <v>4600</v>
      </c>
    </row>
    <row r="312" spans="1:5" x14ac:dyDescent="0.25">
      <c r="A312" s="64"/>
      <c r="B312" s="65"/>
      <c r="C312" s="66" t="s">
        <v>251</v>
      </c>
      <c r="D312" s="80" t="s">
        <v>252</v>
      </c>
      <c r="E312" s="70">
        <v>4600</v>
      </c>
    </row>
    <row r="313" spans="1:5" x14ac:dyDescent="0.25">
      <c r="A313" s="78">
        <v>32</v>
      </c>
      <c r="B313" s="71"/>
      <c r="C313" s="71"/>
      <c r="D313" s="80" t="s">
        <v>21</v>
      </c>
      <c r="E313" s="70">
        <v>1986</v>
      </c>
    </row>
    <row r="314" spans="1:5" x14ac:dyDescent="0.25">
      <c r="A314" s="64"/>
      <c r="B314" s="65"/>
      <c r="C314" s="66" t="s">
        <v>155</v>
      </c>
      <c r="D314" s="80" t="s">
        <v>156</v>
      </c>
      <c r="E314" s="70">
        <v>1986</v>
      </c>
    </row>
    <row r="315" spans="1:5" x14ac:dyDescent="0.25">
      <c r="A315" s="64"/>
      <c r="B315" s="65"/>
      <c r="C315" s="66" t="s">
        <v>149</v>
      </c>
      <c r="D315" s="80" t="s">
        <v>150</v>
      </c>
      <c r="E315" s="70">
        <v>330</v>
      </c>
    </row>
    <row r="316" spans="1:5" x14ac:dyDescent="0.25">
      <c r="A316" s="64"/>
      <c r="B316" s="65"/>
      <c r="C316" s="66" t="s">
        <v>253</v>
      </c>
      <c r="D316" s="80" t="s">
        <v>254</v>
      </c>
      <c r="E316" s="70">
        <v>1656</v>
      </c>
    </row>
    <row r="317" spans="1:5" x14ac:dyDescent="0.25">
      <c r="A317" s="184" t="s">
        <v>102</v>
      </c>
      <c r="B317" s="185"/>
      <c r="C317" s="186"/>
      <c r="D317" s="128" t="s">
        <v>103</v>
      </c>
      <c r="E317" s="127">
        <f>SUM(E318)</f>
        <v>21770</v>
      </c>
    </row>
    <row r="318" spans="1:5" x14ac:dyDescent="0.25">
      <c r="A318" s="81">
        <v>3</v>
      </c>
      <c r="B318" s="71"/>
      <c r="C318" s="71"/>
      <c r="D318" s="80" t="s">
        <v>11</v>
      </c>
      <c r="E318" s="70">
        <f>SUM(E319+E326)</f>
        <v>21770</v>
      </c>
    </row>
    <row r="319" spans="1:5" x14ac:dyDescent="0.25">
      <c r="A319" s="67">
        <v>31</v>
      </c>
      <c r="B319" s="68"/>
      <c r="C319" s="69"/>
      <c r="D319" s="80" t="s">
        <v>12</v>
      </c>
      <c r="E319" s="70">
        <v>20640</v>
      </c>
    </row>
    <row r="320" spans="1:5" x14ac:dyDescent="0.25">
      <c r="A320" s="64"/>
      <c r="B320" s="65"/>
      <c r="C320" s="66" t="s">
        <v>240</v>
      </c>
      <c r="D320" s="80" t="s">
        <v>241</v>
      </c>
      <c r="E320" s="70">
        <v>16000</v>
      </c>
    </row>
    <row r="321" spans="1:5" x14ac:dyDescent="0.25">
      <c r="A321" s="64"/>
      <c r="B321" s="65"/>
      <c r="C321" s="66" t="s">
        <v>242</v>
      </c>
      <c r="D321" s="80" t="s">
        <v>206</v>
      </c>
      <c r="E321" s="70">
        <v>16000</v>
      </c>
    </row>
    <row r="322" spans="1:5" x14ac:dyDescent="0.25">
      <c r="A322" s="64"/>
      <c r="B322" s="65"/>
      <c r="C322" s="66" t="s">
        <v>248</v>
      </c>
      <c r="D322" s="80" t="s">
        <v>209</v>
      </c>
      <c r="E322" s="70">
        <v>2000</v>
      </c>
    </row>
    <row r="323" spans="1:5" x14ac:dyDescent="0.25">
      <c r="A323" s="64"/>
      <c r="B323" s="65"/>
      <c r="C323" s="66" t="s">
        <v>249</v>
      </c>
      <c r="D323" s="80" t="s">
        <v>209</v>
      </c>
      <c r="E323" s="70">
        <v>2000</v>
      </c>
    </row>
    <row r="324" spans="1:5" x14ac:dyDescent="0.25">
      <c r="A324" s="64"/>
      <c r="B324" s="65"/>
      <c r="C324" s="66" t="s">
        <v>250</v>
      </c>
      <c r="D324" s="80" t="s">
        <v>210</v>
      </c>
      <c r="E324" s="70">
        <v>2640</v>
      </c>
    </row>
    <row r="325" spans="1:5" x14ac:dyDescent="0.25">
      <c r="A325" s="64"/>
      <c r="B325" s="65"/>
      <c r="C325" s="66" t="s">
        <v>251</v>
      </c>
      <c r="D325" s="80" t="s">
        <v>252</v>
      </c>
      <c r="E325" s="70">
        <v>2640</v>
      </c>
    </row>
    <row r="326" spans="1:5" x14ac:dyDescent="0.25">
      <c r="A326" s="78">
        <v>32</v>
      </c>
      <c r="B326" s="71"/>
      <c r="C326" s="71"/>
      <c r="D326" s="80" t="s">
        <v>21</v>
      </c>
      <c r="E326" s="70">
        <v>1130</v>
      </c>
    </row>
    <row r="327" spans="1:5" x14ac:dyDescent="0.25">
      <c r="A327" s="64"/>
      <c r="B327" s="65"/>
      <c r="C327" s="66" t="s">
        <v>155</v>
      </c>
      <c r="D327" s="80" t="s">
        <v>156</v>
      </c>
      <c r="E327" s="70">
        <v>1030</v>
      </c>
    </row>
    <row r="328" spans="1:5" x14ac:dyDescent="0.25">
      <c r="A328" s="64"/>
      <c r="B328" s="65"/>
      <c r="C328" s="66" t="s">
        <v>149</v>
      </c>
      <c r="D328" s="80" t="s">
        <v>150</v>
      </c>
      <c r="E328" s="70">
        <v>130</v>
      </c>
    </row>
    <row r="329" spans="1:5" x14ac:dyDescent="0.25">
      <c r="A329" s="64"/>
      <c r="B329" s="65"/>
      <c r="C329" s="66" t="s">
        <v>253</v>
      </c>
      <c r="D329" s="80" t="s">
        <v>254</v>
      </c>
      <c r="E329" s="70">
        <v>900</v>
      </c>
    </row>
    <row r="330" spans="1:5" x14ac:dyDescent="0.25">
      <c r="A330" s="64"/>
      <c r="B330" s="65"/>
      <c r="C330" s="66" t="s">
        <v>171</v>
      </c>
      <c r="D330" s="80" t="s">
        <v>172</v>
      </c>
      <c r="E330" s="70">
        <v>100</v>
      </c>
    </row>
    <row r="331" spans="1:5" x14ac:dyDescent="0.25">
      <c r="A331" s="64"/>
      <c r="B331" s="65"/>
      <c r="C331" s="66" t="s">
        <v>184</v>
      </c>
      <c r="D331" s="80" t="s">
        <v>186</v>
      </c>
      <c r="E331" s="70">
        <v>100</v>
      </c>
    </row>
    <row r="332" spans="1:5" x14ac:dyDescent="0.25">
      <c r="A332" s="196" t="s">
        <v>104</v>
      </c>
      <c r="B332" s="197"/>
      <c r="C332" s="198"/>
      <c r="D332" s="111" t="s">
        <v>105</v>
      </c>
      <c r="E332" s="112">
        <f>SUM(E333)</f>
        <v>8000</v>
      </c>
    </row>
    <row r="333" spans="1:5" x14ac:dyDescent="0.25">
      <c r="A333" s="199" t="s">
        <v>106</v>
      </c>
      <c r="B333" s="199"/>
      <c r="C333" s="200"/>
      <c r="D333" s="76" t="s">
        <v>107</v>
      </c>
      <c r="E333" s="77">
        <f>SUM(E334)</f>
        <v>8000</v>
      </c>
    </row>
    <row r="334" spans="1:5" x14ac:dyDescent="0.25">
      <c r="A334" s="193" t="s">
        <v>108</v>
      </c>
      <c r="B334" s="194"/>
      <c r="C334" s="195"/>
      <c r="D334" s="103" t="s">
        <v>109</v>
      </c>
      <c r="E334" s="104">
        <f>SUM(E335)</f>
        <v>8000</v>
      </c>
    </row>
    <row r="335" spans="1:5" x14ac:dyDescent="0.25">
      <c r="A335" s="184" t="s">
        <v>93</v>
      </c>
      <c r="B335" s="185"/>
      <c r="C335" s="186"/>
      <c r="D335" s="128" t="s">
        <v>94</v>
      </c>
      <c r="E335" s="127">
        <f>SUM(E336)</f>
        <v>8000</v>
      </c>
    </row>
    <row r="336" spans="1:5" x14ac:dyDescent="0.25">
      <c r="A336" s="81">
        <v>3</v>
      </c>
      <c r="B336" s="71"/>
      <c r="C336" s="71"/>
      <c r="D336" s="69" t="s">
        <v>11</v>
      </c>
      <c r="E336" s="70">
        <f>SUM(E337)</f>
        <v>8000</v>
      </c>
    </row>
    <row r="337" spans="1:5" x14ac:dyDescent="0.25">
      <c r="A337" s="67">
        <v>32</v>
      </c>
      <c r="B337" s="68"/>
      <c r="C337" s="69"/>
      <c r="D337" s="69" t="s">
        <v>21</v>
      </c>
      <c r="E337" s="70">
        <v>8000</v>
      </c>
    </row>
    <row r="338" spans="1:5" x14ac:dyDescent="0.25">
      <c r="A338" s="64"/>
      <c r="B338" s="65"/>
      <c r="C338" s="66" t="s">
        <v>157</v>
      </c>
      <c r="D338" s="69" t="s">
        <v>158</v>
      </c>
      <c r="E338" s="70">
        <v>8000</v>
      </c>
    </row>
    <row r="339" spans="1:5" x14ac:dyDescent="0.25">
      <c r="A339" s="64"/>
      <c r="B339" s="65"/>
      <c r="C339" s="66" t="s">
        <v>161</v>
      </c>
      <c r="D339" s="69" t="s">
        <v>162</v>
      </c>
      <c r="E339" s="70">
        <v>8000</v>
      </c>
    </row>
  </sheetData>
  <mergeCells count="48">
    <mergeCell ref="A205:C205"/>
    <mergeCell ref="A335:C335"/>
    <mergeCell ref="A210:C210"/>
    <mergeCell ref="A268:C268"/>
    <mergeCell ref="A289:C289"/>
    <mergeCell ref="A303:C303"/>
    <mergeCell ref="A304:C304"/>
    <mergeCell ref="A254:C254"/>
    <mergeCell ref="A279:C279"/>
    <mergeCell ref="A284:C284"/>
    <mergeCell ref="A298:C298"/>
    <mergeCell ref="A240:C240"/>
    <mergeCell ref="A317:C317"/>
    <mergeCell ref="A332:C332"/>
    <mergeCell ref="A333:C333"/>
    <mergeCell ref="A334:C334"/>
    <mergeCell ref="A110:C110"/>
    <mergeCell ref="A111:C111"/>
    <mergeCell ref="A143:C143"/>
    <mergeCell ref="A161:C161"/>
    <mergeCell ref="A154:C154"/>
    <mergeCell ref="A128:C128"/>
    <mergeCell ref="A113:C113"/>
    <mergeCell ref="A118:C118"/>
    <mergeCell ref="A83:C83"/>
    <mergeCell ref="A84:C84"/>
    <mergeCell ref="A85:C85"/>
    <mergeCell ref="A98:C98"/>
    <mergeCell ref="A69:C69"/>
    <mergeCell ref="A70:C70"/>
    <mergeCell ref="A71:C71"/>
    <mergeCell ref="A72:C72"/>
    <mergeCell ref="A73:C73"/>
    <mergeCell ref="A64:C64"/>
    <mergeCell ref="A45:C45"/>
    <mergeCell ref="A46:C46"/>
    <mergeCell ref="A14:C14"/>
    <mergeCell ref="A47:C47"/>
    <mergeCell ref="A63:C63"/>
    <mergeCell ref="A1:G1"/>
    <mergeCell ref="A3:G3"/>
    <mergeCell ref="A5:C5"/>
    <mergeCell ref="A11:C11"/>
    <mergeCell ref="A12:C12"/>
    <mergeCell ref="A6:C6"/>
    <mergeCell ref="A7:C7"/>
    <mergeCell ref="A9:C9"/>
    <mergeCell ref="A10:C10"/>
  </mergeCells>
  <pageMargins left="0.7" right="0.7" top="0.75" bottom="0.75" header="0.3" footer="0.3"/>
  <pageSetup paperSize="9" scale="7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</vt:i4>
      </vt:variant>
    </vt:vector>
  </HeadingPairs>
  <TitlesOfParts>
    <vt:vector size="9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  <vt:lpstr>'POSEBNI DIO'!Podrucje_ispisa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Marina Šverko</cp:lastModifiedBy>
  <cp:lastPrinted>2024-04-30T06:19:25Z</cp:lastPrinted>
  <dcterms:created xsi:type="dcterms:W3CDTF">2022-08-12T12:51:27Z</dcterms:created>
  <dcterms:modified xsi:type="dcterms:W3CDTF">2024-04-30T07:15:13Z</dcterms:modified>
</cp:coreProperties>
</file>