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3"/>
  </bookViews>
  <sheets>
    <sheet name="Opći dio" sheetId="1" r:id="rId1"/>
    <sheet name="PLAN RASHODA I IZDATAKA" sheetId="2" r:id="rId2"/>
    <sheet name="FP PIP1" sheetId="3" r:id="rId3"/>
    <sheet name="2020-2021" sheetId="4" r:id="rId4"/>
  </sheets>
  <externalReferences>
    <externalReference r:id="rId7"/>
  </externalReferences>
  <definedNames>
    <definedName name="Excel_BuiltIn_Print_Area">#REF!</definedName>
    <definedName name="_xlnm.Print_Area" localSheetId="0">'Opći dio'!$A$1:$H$30</definedName>
  </definedNames>
  <calcPr fullCalcOnLoad="1"/>
</workbook>
</file>

<file path=xl/sharedStrings.xml><?xml version="1.0" encoding="utf-8"?>
<sst xmlns="http://schemas.openxmlformats.org/spreadsheetml/2006/main" count="319" uniqueCount="135">
  <si>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</si>
  <si>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</si>
  <si>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</si>
  <si>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</si>
  <si>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</si>
  <si>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</si>
  <si>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</si>
  <si>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</si>
  <si>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</si>
  <si>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</si>
  <si>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</si>
  <si>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</si>
  <si>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</si>
  <si>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</si>
  <si>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</si>
  <si>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</si>
  <si>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</si>
  <si>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</si>
  <si>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</si>
  <si>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</si>
  <si>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</si>
  <si>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</si>
  <si>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</si>
  <si>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</si>
  <si>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</si>
  <si>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</si>
  <si>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</si>
  <si>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</si>
  <si>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</si>
  <si>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</si>
  <si>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</si>
  <si>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</si>
  <si>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</si>
  <si>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</si>
  <si>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</si>
  <si>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</si>
  <si>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</si>
  <si>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</si>
  <si>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</si>
  <si>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</si>
  <si>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Program</t>
  </si>
  <si>
    <t>Naziv aktivnosti</t>
  </si>
  <si>
    <t xml:space="preserve">PLAN RASHODA I IZDATAKA </t>
  </si>
  <si>
    <t>Naknade troškova osobama izvan radnog odnosa</t>
  </si>
  <si>
    <t>Glavni program</t>
  </si>
  <si>
    <t>A12</t>
  </si>
  <si>
    <t>OBRAZOVANJE</t>
  </si>
  <si>
    <t>JAVNE POTREBE U OSNOVNOM ŠKOLSTVU DO STANDARDA</t>
  </si>
  <si>
    <t>JAVNE POTREBE U OSNOVNOM ŠKOLSTVU I NAOBRAZBI IZNAD STANDARDA</t>
  </si>
  <si>
    <t>A16</t>
  </si>
  <si>
    <t>SOCIJALNA SKRB</t>
  </si>
  <si>
    <t>Pomoć socijalno ugroženoj kategoriji građana</t>
  </si>
  <si>
    <t>Redovni program odgoja i obrazovanja</t>
  </si>
  <si>
    <t>Produženi boravak u osnovnim školama</t>
  </si>
  <si>
    <t>Decentralizirane funkcije osnovnoškolskog obrazovanja</t>
  </si>
  <si>
    <t>RASHODI ZA NABAVU NEFINACIJSKE IMOVINE</t>
  </si>
  <si>
    <t>UKUPNO</t>
  </si>
  <si>
    <t>PLAN RASHODA I IZDATAKA - MZOŠ</t>
  </si>
  <si>
    <t>PLAN RASHODA I IZDATAKA - SVEUKUPNO</t>
  </si>
  <si>
    <t>Predsjednica Školskog odbora:</t>
  </si>
  <si>
    <t>Financijski rashodi</t>
  </si>
  <si>
    <t>Ravnatelj:</t>
  </si>
  <si>
    <t>mr. sc. Predrag Dukić</t>
  </si>
  <si>
    <t>UKUPNO RIZNICA</t>
  </si>
  <si>
    <t>Obrazac JLP(R)S FP-PiP 1</t>
  </si>
  <si>
    <t>Opći prihodi i primici - Grad Pula</t>
  </si>
  <si>
    <t>Prihodi od prodaje ili zamjene nefinancijjske imovine i naknade s naslova osiguranja</t>
  </si>
  <si>
    <t>Namjenski primici</t>
  </si>
  <si>
    <t xml:space="preserve">Oznaka računa iz računskog plana      </t>
  </si>
  <si>
    <r>
      <t xml:space="preserve">65264 </t>
    </r>
    <r>
      <rPr>
        <sz val="11"/>
        <rFont val="Times New Roman"/>
        <family val="1"/>
      </rPr>
      <t>Sufinanciranje cijene usluge, participacije i sl.</t>
    </r>
  </si>
  <si>
    <r>
      <t xml:space="preserve">65267 </t>
    </r>
    <r>
      <rPr>
        <sz val="11"/>
        <rFont val="Times New Roman"/>
        <family val="1"/>
      </rPr>
      <t>Prihodi s naslova osiguranja, ref. štete i totalne štete</t>
    </r>
  </si>
  <si>
    <r>
      <t xml:space="preserve">65269 </t>
    </r>
    <r>
      <rPr>
        <sz val="11"/>
        <rFont val="Times New Roman"/>
        <family val="1"/>
      </rPr>
      <t>Ostali nespomenuti prihodi po posebnim propisima</t>
    </r>
  </si>
  <si>
    <r>
      <t>66141</t>
    </r>
    <r>
      <rPr>
        <sz val="11"/>
        <rFont val="Times New Roman"/>
        <family val="1"/>
      </rPr>
      <t xml:space="preserve"> Prihodi od prodanih proizvoda</t>
    </r>
  </si>
  <si>
    <r>
      <t xml:space="preserve">66151 </t>
    </r>
    <r>
      <rPr>
        <sz val="11"/>
        <rFont val="Times New Roman"/>
        <family val="1"/>
      </rPr>
      <t>Prihodi od pruženih usluga</t>
    </r>
  </si>
  <si>
    <r>
      <t xml:space="preserve">67111 </t>
    </r>
    <r>
      <rPr>
        <sz val="11"/>
        <rFont val="Times New Roman"/>
        <family val="1"/>
      </rPr>
      <t>Decentralizirana sredstva škole</t>
    </r>
  </si>
  <si>
    <r>
      <t xml:space="preserve">67111 </t>
    </r>
    <r>
      <rPr>
        <sz val="11"/>
        <rFont val="Times New Roman"/>
        <family val="1"/>
      </rPr>
      <t>Prihodi za fin.rashoda poslovanja - Gradski proračun</t>
    </r>
  </si>
  <si>
    <r>
      <t xml:space="preserve">72111 </t>
    </r>
    <r>
      <rPr>
        <sz val="11"/>
        <rFont val="Times New Roman"/>
        <family val="1"/>
      </rPr>
      <t>Stambeni objekti za zaposlene</t>
    </r>
  </si>
  <si>
    <t>Ukupno (po izvorima)</t>
  </si>
  <si>
    <t xml:space="preserve">                                </t>
  </si>
  <si>
    <t xml:space="preserve">                                                                                                     </t>
  </si>
  <si>
    <t>Obrazac JLP(R)S FP-PiP 2</t>
  </si>
  <si>
    <t xml:space="preserve">Oznaka računa iz                                                    računskog plana      </t>
  </si>
  <si>
    <r>
      <t xml:space="preserve">63 </t>
    </r>
    <r>
      <rPr>
        <sz val="11"/>
        <rFont val="Times New Roman"/>
        <family val="1"/>
      </rPr>
      <t>Pomoći iz inozemstva i od subjekata unutar općeg proračuna</t>
    </r>
  </si>
  <si>
    <r>
      <t>65</t>
    </r>
    <r>
      <rPr>
        <sz val="11"/>
        <rFont val="Times New Roman"/>
        <family val="1"/>
      </rPr>
      <t xml:space="preserve"> Prihodi od upravnih i administrativnih pristojbi, pristojbi po posebnim propisima i naknada</t>
    </r>
  </si>
  <si>
    <r>
      <t>66</t>
    </r>
    <r>
      <rPr>
        <sz val="11"/>
        <rFont val="Times New Roman"/>
        <family val="1"/>
      </rPr>
      <t xml:space="preserve"> Prihodi od prodaje proizvoda i robe te pruženih usluga i prihodi od donacija</t>
    </r>
  </si>
  <si>
    <r>
      <t>67</t>
    </r>
    <r>
      <rPr>
        <sz val="11"/>
        <rFont val="Times New Roman"/>
        <family val="1"/>
      </rPr>
      <t xml:space="preserve"> Prihodi iz proračuna</t>
    </r>
  </si>
  <si>
    <r>
      <t>72</t>
    </r>
    <r>
      <rPr>
        <sz val="11"/>
        <rFont val="Times New Roman"/>
        <family val="1"/>
      </rPr>
      <t xml:space="preserve"> Prihodi od prodaje proizvedene dugotrajne imovine</t>
    </r>
  </si>
  <si>
    <t>Voditelj računovodstva:</t>
  </si>
  <si>
    <t xml:space="preserve">Voditelj računovodstva: </t>
  </si>
  <si>
    <t>A502001</t>
  </si>
  <si>
    <t>A503002</t>
  </si>
  <si>
    <t>A503005</t>
  </si>
  <si>
    <t>A507001</t>
  </si>
  <si>
    <t>A 12 OBRAZOVANJE</t>
  </si>
  <si>
    <t>4003 JAVNE POTREBE U OSNOVNOM ŠKOLSTVU I NAOBRAZBI IZNAD STANDARDA</t>
  </si>
  <si>
    <t>A403005</t>
  </si>
  <si>
    <t>Tekući projekt</t>
  </si>
  <si>
    <t>Zajedno do znanja II</t>
  </si>
  <si>
    <t>Marina Šverko, mag.oec.</t>
  </si>
  <si>
    <r>
      <t xml:space="preserve">63414 </t>
    </r>
    <r>
      <rPr>
        <sz val="11"/>
        <rFont val="Times New Roman"/>
        <family val="1"/>
      </rPr>
      <t>Tekuće pomoći od HZMO-a, HZZ-a i HZZO-a</t>
    </r>
  </si>
  <si>
    <r>
      <t xml:space="preserve">63811 </t>
    </r>
    <r>
      <rPr>
        <sz val="11"/>
        <rFont val="Times New Roman"/>
        <family val="1"/>
      </rPr>
      <t>Tekuće pomoći iz državnog proračuna temeljem prijenosa EU sredstava (Zajedno do znanja)</t>
    </r>
  </si>
  <si>
    <t>Predsjednik Školskog odbora:</t>
  </si>
  <si>
    <r>
      <t xml:space="preserve">67111 </t>
    </r>
    <r>
      <rPr>
        <sz val="11"/>
        <rFont val="Times New Roman"/>
        <family val="1"/>
      </rPr>
      <t>Prihodi za fin.rashoda poslovanja - Gradska sredstva (Hitne intervencije)</t>
    </r>
  </si>
  <si>
    <t>PLAN RASHODA I IZDATAKA - GRADSKA SREDSTVA - HITNE INTERVENCIJE</t>
  </si>
  <si>
    <t>Ana Bačić, mag. prim. educ.</t>
  </si>
  <si>
    <t>Projekcija plana za 2021.</t>
  </si>
  <si>
    <t>2021. godina</t>
  </si>
  <si>
    <t>Ukupno prihodi i primici za 2019.</t>
  </si>
  <si>
    <r>
      <t xml:space="preserve">63612 </t>
    </r>
    <r>
      <rPr>
        <sz val="11"/>
        <rFont val="Times New Roman"/>
        <family val="1"/>
      </rPr>
      <t>Tekuće pomoći proračunskim korisnicima iz proračuna koji im nije nadležan - Državni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</si>
  <si>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Županijski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</si>
  <si>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Općinski proračun</t>
    </r>
  </si>
  <si>
    <r>
      <t xml:space="preserve">66312 </t>
    </r>
    <r>
      <rPr>
        <sz val="11"/>
        <rFont val="Times New Roman"/>
        <family val="1"/>
      </rPr>
      <t>Tekuće donacije od neprofitnih organizacija</t>
    </r>
  </si>
  <si>
    <r>
      <t xml:space="preserve">66313 </t>
    </r>
    <r>
      <rPr>
        <sz val="11"/>
        <rFont val="Times New Roman"/>
        <family val="1"/>
      </rPr>
      <t>Tekuće donacije od trgovačkih društva</t>
    </r>
  </si>
  <si>
    <r>
      <t xml:space="preserve">92211 </t>
    </r>
    <r>
      <rPr>
        <sz val="11"/>
        <rFont val="Times New Roman"/>
        <family val="1"/>
      </rPr>
      <t>Višak prihoda poslovanja</t>
    </r>
  </si>
  <si>
    <t>Ukupno prihodi i primici za 2020. i 2021.</t>
  </si>
  <si>
    <t>Prijedlog plana 
za 2019.</t>
  </si>
  <si>
    <t>Projekcija plana
za 2020.</t>
  </si>
  <si>
    <t>Projekcija plana 
za 2021.</t>
  </si>
  <si>
    <t>U Puli, 27.12.2018.</t>
  </si>
  <si>
    <t>U Puli, 27.12.2019.</t>
  </si>
  <si>
    <t>Prijedlog plana 
za 2020.</t>
  </si>
  <si>
    <t>Projekcija plana
za 2021.</t>
  </si>
  <si>
    <t>Projekcija plana 
za 2022.</t>
  </si>
  <si>
    <t>2020.</t>
  </si>
  <si>
    <t>2022. godina</t>
  </si>
  <si>
    <r>
      <rPr>
        <b/>
        <sz val="11"/>
        <rFont val="Times New Roman"/>
        <family val="1"/>
      </rPr>
      <t xml:space="preserve">92 </t>
    </r>
    <r>
      <rPr>
        <sz val="11"/>
        <rFont val="Times New Roman"/>
        <family val="1"/>
      </rPr>
      <t>Višak iz prethodne godine</t>
    </r>
  </si>
  <si>
    <t>Višak iz 2019.</t>
  </si>
  <si>
    <t>FINANCIJSKI PLAN - Plan prihoda i primitaka za 2020.</t>
  </si>
  <si>
    <r>
      <t>FINANCIJSKI PLAN (</t>
    </r>
    <r>
      <rPr>
        <b/>
        <i/>
        <sz val="10"/>
        <color indexed="8"/>
        <rFont val="Times New Roman"/>
        <family val="1"/>
      </rPr>
      <t>OŠ VIDIKOVAC</t>
    </r>
    <r>
      <rPr>
        <b/>
        <i/>
        <sz val="14"/>
        <color indexed="8"/>
        <rFont val="Times New Roman"/>
        <family val="1"/>
      </rPr>
      <t>)  ZA 2020. I                                                                                                                                                PROJEKCIJA PLANA ZA  2021. I 2022. GODINU</t>
    </r>
  </si>
  <si>
    <t>PRIJEDLOG PLANA ZA 2020.</t>
  </si>
  <si>
    <t>Projekcija plana za 2022.</t>
  </si>
  <si>
    <t>PLAN ZA 2020.</t>
  </si>
  <si>
    <t>PLANA ZA 2020.</t>
  </si>
  <si>
    <t>SVEUKUPNO 2020.godina</t>
  </si>
  <si>
    <t>FINANCIJSKI PLAN - Procjena prihoda i primitaka za 2021. i 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</si>
</sst>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8"/>
      <name val="MS Sans Serif"/>
      <family val="2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8" fillId="35" borderId="0" xfId="0" applyNumberFormat="1" applyFont="1" applyFill="1" applyBorder="1" applyAlignment="1" applyProtection="1">
      <alignment wrapText="1"/>
      <protection/>
    </xf>
    <xf numFmtId="0" fontId="38" fillId="35" borderId="0" xfId="0" applyNumberFormat="1" applyFont="1" applyFill="1" applyBorder="1" applyAlignment="1" applyProtection="1">
      <alignment/>
      <protection/>
    </xf>
    <xf numFmtId="0" fontId="39" fillId="35" borderId="19" xfId="0" applyNumberFormat="1" applyFont="1" applyFill="1" applyBorder="1" applyAlignment="1" applyProtection="1">
      <alignment horizontal="center" vertical="center" wrapText="1"/>
      <protection/>
    </xf>
    <xf numFmtId="0" fontId="35" fillId="35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NumberFormat="1" applyFont="1" applyFill="1" applyBorder="1" applyAlignment="1" applyProtection="1">
      <alignment horizontal="right" vertical="center" indent="2"/>
      <protection/>
    </xf>
    <xf numFmtId="0" fontId="22" fillId="0" borderId="19" xfId="0" applyNumberFormat="1" applyFont="1" applyFill="1" applyBorder="1" applyAlignment="1" applyProtection="1">
      <alignment horizontal="right" vertical="center" indent="2"/>
      <protection/>
    </xf>
    <xf numFmtId="0" fontId="22" fillId="0" borderId="19" xfId="0" applyNumberFormat="1" applyFont="1" applyFill="1" applyBorder="1" applyAlignment="1" applyProtection="1">
      <alignment horizontal="left" vertical="center" wrapText="1" indent="1"/>
      <protection/>
    </xf>
    <xf numFmtId="3" fontId="29" fillId="0" borderId="19" xfId="0" applyNumberFormat="1" applyFont="1" applyFill="1" applyBorder="1" applyAlignment="1" applyProtection="1">
      <alignment horizontal="right" vertical="center" indent="1"/>
      <protection/>
    </xf>
    <xf numFmtId="0" fontId="22" fillId="0" borderId="0" xfId="0" applyNumberFormat="1" applyFont="1" applyFill="1" applyBorder="1" applyAlignment="1" applyProtection="1">
      <alignment horizontal="right" vertical="center" indent="2"/>
      <protection/>
    </xf>
    <xf numFmtId="3" fontId="29" fillId="0" borderId="0" xfId="0" applyNumberFormat="1" applyFont="1" applyFill="1" applyBorder="1" applyAlignment="1" applyProtection="1">
      <alignment horizontal="right" vertical="center" indent="1"/>
      <protection/>
    </xf>
    <xf numFmtId="3" fontId="27" fillId="0" borderId="19" xfId="0" applyNumberFormat="1" applyFont="1" applyFill="1" applyBorder="1" applyAlignment="1" applyProtection="1">
      <alignment horizontal="right" vertical="center" indent="1"/>
      <protection/>
    </xf>
    <xf numFmtId="0" fontId="41" fillId="0" borderId="19" xfId="0" applyNumberFormat="1" applyFont="1" applyFill="1" applyBorder="1" applyAlignment="1" applyProtection="1">
      <alignment horizontal="left" vertical="center" wrapText="1" indent="1"/>
      <protection/>
    </xf>
    <xf numFmtId="3" fontId="27" fillId="0" borderId="0" xfId="0" applyNumberFormat="1" applyFont="1" applyFill="1" applyBorder="1" applyAlignment="1" applyProtection="1">
      <alignment horizontal="right" vertical="center" indent="1"/>
      <protection/>
    </xf>
    <xf numFmtId="0" fontId="42" fillId="0" borderId="19" xfId="0" applyNumberFormat="1" applyFont="1" applyFill="1" applyBorder="1" applyAlignment="1" applyProtection="1">
      <alignment horizontal="right" vertical="center" indent="2"/>
      <protection/>
    </xf>
    <xf numFmtId="0" fontId="42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40" fillId="0" borderId="19" xfId="0" applyNumberFormat="1" applyFont="1" applyFill="1" applyBorder="1" applyAlignment="1" applyProtection="1">
      <alignment horizontal="right" vertical="center" indent="2"/>
      <protection/>
    </xf>
    <xf numFmtId="0" fontId="40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39" fillId="35" borderId="20" xfId="0" applyNumberFormat="1" applyFont="1" applyFill="1" applyBorder="1" applyAlignment="1" applyProtection="1">
      <alignment horizontal="center" vertical="center" wrapText="1"/>
      <protection/>
    </xf>
    <xf numFmtId="3" fontId="27" fillId="0" borderId="20" xfId="0" applyNumberFormat="1" applyFont="1" applyFill="1" applyBorder="1" applyAlignment="1" applyProtection="1">
      <alignment horizontal="right" vertical="center" indent="1"/>
      <protection/>
    </xf>
    <xf numFmtId="3" fontId="29" fillId="0" borderId="20" xfId="0" applyNumberFormat="1" applyFont="1" applyFill="1" applyBorder="1" applyAlignment="1" applyProtection="1">
      <alignment horizontal="right" vertical="center" indent="1"/>
      <protection/>
    </xf>
    <xf numFmtId="0" fontId="22" fillId="0" borderId="19" xfId="0" applyNumberFormat="1" applyFont="1" applyFill="1" applyBorder="1" applyAlignment="1" applyProtection="1">
      <alignment/>
      <protection/>
    </xf>
    <xf numFmtId="0" fontId="42" fillId="35" borderId="19" xfId="0" applyNumberFormat="1" applyFont="1" applyFill="1" applyBorder="1" applyAlignment="1" applyProtection="1">
      <alignment horizontal="left" vertical="center" wrapText="1" indent="1"/>
      <protection/>
    </xf>
    <xf numFmtId="0" fontId="42" fillId="0" borderId="19" xfId="0" applyNumberFormat="1" applyFont="1" applyFill="1" applyBorder="1" applyAlignment="1" applyProtection="1">
      <alignment horizontal="left" vertical="center" indent="1"/>
      <protection/>
    </xf>
    <xf numFmtId="0" fontId="42" fillId="0" borderId="0" xfId="0" applyNumberFormat="1" applyFont="1" applyFill="1" applyBorder="1" applyAlignment="1" applyProtection="1">
      <alignment horizontal="right" vertical="center" indent="2"/>
      <protection/>
    </xf>
    <xf numFmtId="0" fontId="42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8" fillId="0" borderId="19" xfId="0" applyNumberFormat="1" applyFont="1" applyFill="1" applyBorder="1" applyAlignment="1" applyProtection="1">
      <alignment/>
      <protection/>
    </xf>
    <xf numFmtId="0" fontId="29" fillId="0" borderId="0" xfId="88" applyNumberFormat="1" applyFont="1" applyFill="1" applyBorder="1" applyAlignment="1" applyProtection="1">
      <alignment/>
      <protection/>
    </xf>
    <xf numFmtId="0" fontId="24" fillId="0" borderId="0" xfId="88" applyFont="1">
      <alignment/>
      <protection/>
    </xf>
    <xf numFmtId="0" fontId="22" fillId="0" borderId="21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/>
      <protection/>
    </xf>
    <xf numFmtId="3" fontId="27" fillId="0" borderId="22" xfId="0" applyNumberFormat="1" applyFont="1" applyFill="1" applyBorder="1" applyAlignment="1" applyProtection="1">
      <alignment horizontal="right" vertical="center" indent="1"/>
      <protection/>
    </xf>
    <xf numFmtId="0" fontId="42" fillId="0" borderId="22" xfId="0" applyNumberFormat="1" applyFont="1" applyFill="1" applyBorder="1" applyAlignment="1" applyProtection="1">
      <alignment horizontal="right" vertical="center" indent="2"/>
      <protection/>
    </xf>
    <xf numFmtId="0" fontId="4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1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88" applyNumberFormat="1" applyFont="1" applyFill="1" applyBorder="1" applyAlignment="1" applyProtection="1">
      <alignment/>
      <protection/>
    </xf>
    <xf numFmtId="0" fontId="21" fillId="0" borderId="0" xfId="88" applyNumberFormat="1" applyFont="1" applyFill="1" applyBorder="1" applyAlignment="1" applyProtection="1">
      <alignment horizontal="left" wrapText="1"/>
      <protection/>
    </xf>
    <xf numFmtId="0" fontId="28" fillId="0" borderId="0" xfId="88" applyNumberFormat="1" applyFont="1" applyFill="1" applyBorder="1" applyAlignment="1" applyProtection="1">
      <alignment wrapText="1"/>
      <protection/>
    </xf>
    <xf numFmtId="0" fontId="27" fillId="0" borderId="20" xfId="88" applyFont="1" applyBorder="1" applyAlignment="1" quotePrefix="1">
      <alignment horizontal="left" wrapText="1"/>
      <protection/>
    </xf>
    <xf numFmtId="0" fontId="27" fillId="0" borderId="23" xfId="88" applyFont="1" applyBorder="1" applyAlignment="1" quotePrefix="1">
      <alignment horizontal="left" wrapText="1"/>
      <protection/>
    </xf>
    <xf numFmtId="0" fontId="27" fillId="0" borderId="23" xfId="88" applyFont="1" applyBorder="1" applyAlignment="1" quotePrefix="1">
      <alignment horizontal="center" wrapText="1"/>
      <protection/>
    </xf>
    <xf numFmtId="0" fontId="31" fillId="0" borderId="23" xfId="88" applyNumberFormat="1" applyFont="1" applyFill="1" applyBorder="1" applyAlignment="1" applyProtection="1" quotePrefix="1">
      <alignment horizontal="left"/>
      <protection/>
    </xf>
    <xf numFmtId="0" fontId="35" fillId="0" borderId="19" xfId="88" applyNumberFormat="1" applyFont="1" applyFill="1" applyBorder="1" applyAlignment="1" applyProtection="1">
      <alignment horizontal="center" wrapText="1"/>
      <protection/>
    </xf>
    <xf numFmtId="0" fontId="35" fillId="0" borderId="19" xfId="88" applyNumberFormat="1" applyFont="1" applyFill="1" applyBorder="1" applyAlignment="1" applyProtection="1">
      <alignment horizontal="center" vertical="center" wrapText="1"/>
      <protection/>
    </xf>
    <xf numFmtId="0" fontId="25" fillId="0" borderId="24" xfId="88" applyFont="1" applyBorder="1" applyAlignment="1">
      <alignment horizontal="center" vertical="center" wrapText="1"/>
      <protection/>
    </xf>
    <xf numFmtId="0" fontId="36" fillId="0" borderId="23" xfId="88" applyNumberFormat="1" applyFont="1" applyFill="1" applyBorder="1" applyAlignment="1" applyProtection="1">
      <alignment horizontal="left" vertical="center" indent="1"/>
      <protection/>
    </xf>
    <xf numFmtId="4" fontId="29" fillId="0" borderId="19" xfId="8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88" applyFont="1" applyBorder="1" applyAlignment="1">
      <alignment horizontal="left" vertical="center" wrapText="1" indent="1"/>
      <protection/>
    </xf>
    <xf numFmtId="0" fontId="22" fillId="0" borderId="0" xfId="88" applyNumberFormat="1" applyFont="1" applyFill="1" applyBorder="1" applyAlignment="1" applyProtection="1">
      <alignment horizontal="left" vertical="center" indent="1"/>
      <protection/>
    </xf>
    <xf numFmtId="4" fontId="29" fillId="0" borderId="19" xfId="88" applyNumberFormat="1" applyFont="1" applyFill="1" applyBorder="1" applyAlignment="1">
      <alignment horizontal="right" vertical="center" indent="1"/>
      <protection/>
    </xf>
    <xf numFmtId="0" fontId="32" fillId="0" borderId="20" xfId="88" applyFont="1" applyBorder="1" applyAlignment="1">
      <alignment horizontal="left" vertical="center" indent="1"/>
      <protection/>
    </xf>
    <xf numFmtId="4" fontId="27" fillId="0" borderId="19" xfId="88" applyNumberFormat="1" applyFont="1" applyFill="1" applyBorder="1" applyAlignment="1" applyProtection="1">
      <alignment horizontal="right" vertical="center" wrapText="1" indent="1"/>
      <protection/>
    </xf>
    <xf numFmtId="4" fontId="27" fillId="0" borderId="20" xfId="88" applyNumberFormat="1" applyFont="1" applyFill="1" applyBorder="1" applyAlignment="1">
      <alignment horizontal="right" vertical="center" indent="1"/>
      <protection/>
    </xf>
    <xf numFmtId="0" fontId="28" fillId="0" borderId="0" xfId="88" applyNumberFormat="1" applyFont="1" applyFill="1" applyBorder="1" applyAlignment="1" applyProtection="1">
      <alignment/>
      <protection/>
    </xf>
    <xf numFmtId="0" fontId="27" fillId="0" borderId="23" xfId="88" applyFont="1" applyBorder="1" applyAlignment="1" quotePrefix="1">
      <alignment horizontal="left" vertical="center" indent="1"/>
      <protection/>
    </xf>
    <xf numFmtId="0" fontId="27" fillId="0" borderId="23" xfId="88" applyNumberFormat="1" applyFont="1" applyFill="1" applyBorder="1" applyAlignment="1" applyProtection="1">
      <alignment horizontal="left" vertical="center" wrapText="1" indent="1"/>
      <protection/>
    </xf>
    <xf numFmtId="0" fontId="29" fillId="0" borderId="23" xfId="88" applyNumberFormat="1" applyFont="1" applyFill="1" applyBorder="1" applyAlignment="1" applyProtection="1">
      <alignment horizontal="left" vertical="center" wrapText="1" indent="1"/>
      <protection/>
    </xf>
    <xf numFmtId="4" fontId="28" fillId="0" borderId="19" xfId="88" applyNumberFormat="1" applyFont="1" applyFill="1" applyBorder="1" applyAlignment="1" applyProtection="1">
      <alignment horizontal="right" vertical="center" indent="1"/>
      <protection/>
    </xf>
    <xf numFmtId="4" fontId="27" fillId="0" borderId="19" xfId="88" applyNumberFormat="1" applyFont="1" applyFill="1" applyBorder="1" applyAlignment="1">
      <alignment horizontal="right" vertical="center" indent="1"/>
      <protection/>
    </xf>
    <xf numFmtId="0" fontId="32" fillId="0" borderId="0" xfId="88" applyNumberFormat="1" applyFont="1" applyFill="1" applyBorder="1" applyAlignment="1" applyProtection="1" quotePrefix="1">
      <alignment horizontal="left" vertical="center" wrapText="1" indent="1"/>
      <protection/>
    </xf>
    <xf numFmtId="0" fontId="33" fillId="0" borderId="0" xfId="88" applyNumberFormat="1" applyFont="1" applyFill="1" applyBorder="1" applyAlignment="1" applyProtection="1">
      <alignment horizontal="left" vertical="center" wrapText="1" indent="1"/>
      <protection/>
    </xf>
    <xf numFmtId="4" fontId="27" fillId="0" borderId="0" xfId="88" applyNumberFormat="1" applyFont="1" applyFill="1" applyBorder="1" applyAlignment="1">
      <alignment horizontal="right" vertical="center" indent="1"/>
      <protection/>
    </xf>
    <xf numFmtId="0" fontId="22" fillId="0" borderId="0" xfId="88" applyNumberFormat="1" applyFont="1" applyFill="1" applyBorder="1" applyAlignment="1" applyProtection="1">
      <alignment horizontal="center"/>
      <protection/>
    </xf>
    <xf numFmtId="0" fontId="42" fillId="35" borderId="21" xfId="0" applyNumberFormat="1" applyFont="1" applyFill="1" applyBorder="1" applyAlignment="1" applyProtection="1">
      <alignment horizontal="left" vertical="center" wrapText="1" indent="1"/>
      <protection/>
    </xf>
    <xf numFmtId="0" fontId="35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42" fillId="0" borderId="19" xfId="88" applyNumberFormat="1" applyFont="1" applyFill="1" applyBorder="1" applyAlignment="1" applyProtection="1">
      <alignment horizontal="right" vertical="center" indent="2"/>
      <protection/>
    </xf>
    <xf numFmtId="0" fontId="41" fillId="0" borderId="19" xfId="88" applyNumberFormat="1" applyFont="1" applyFill="1" applyBorder="1" applyAlignment="1" applyProtection="1">
      <alignment horizontal="left" vertical="center" wrapText="1" indent="1"/>
      <protection/>
    </xf>
    <xf numFmtId="3" fontId="27" fillId="0" borderId="19" xfId="88" applyNumberFormat="1" applyFont="1" applyFill="1" applyBorder="1" applyAlignment="1" applyProtection="1">
      <alignment horizontal="right" vertical="center" indent="1"/>
      <protection/>
    </xf>
    <xf numFmtId="0" fontId="40" fillId="0" borderId="19" xfId="88" applyNumberFormat="1" applyFont="1" applyFill="1" applyBorder="1" applyAlignment="1" applyProtection="1">
      <alignment horizontal="right" vertical="center" indent="2"/>
      <protection/>
    </xf>
    <xf numFmtId="0" fontId="40" fillId="0" borderId="19" xfId="88" applyNumberFormat="1" applyFont="1" applyFill="1" applyBorder="1" applyAlignment="1" applyProtection="1">
      <alignment horizontal="left" vertical="center" wrapText="1" indent="1"/>
      <protection/>
    </xf>
    <xf numFmtId="3" fontId="29" fillId="0" borderId="19" xfId="88" applyNumberFormat="1" applyFont="1" applyFill="1" applyBorder="1" applyAlignment="1" applyProtection="1">
      <alignment horizontal="right" vertical="center" indent="1"/>
      <protection/>
    </xf>
    <xf numFmtId="0" fontId="37" fillId="35" borderId="19" xfId="88" applyNumberFormat="1" applyFont="1" applyFill="1" applyBorder="1" applyAlignment="1" applyProtection="1">
      <alignment horizontal="center"/>
      <protection/>
    </xf>
    <xf numFmtId="0" fontId="31" fillId="35" borderId="19" xfId="88" applyNumberFormat="1" applyFont="1" applyFill="1" applyBorder="1" applyAlignment="1" applyProtection="1">
      <alignment horizontal="left" vertical="center" wrapText="1" indent="1"/>
      <protection/>
    </xf>
    <xf numFmtId="3" fontId="27" fillId="35" borderId="19" xfId="88" applyNumberFormat="1" applyFont="1" applyFill="1" applyBorder="1" applyAlignment="1" applyProtection="1">
      <alignment horizontal="right" vertical="center" indent="1"/>
      <protection/>
    </xf>
    <xf numFmtId="0" fontId="37" fillId="35" borderId="0" xfId="88" applyNumberFormat="1" applyFont="1" applyFill="1" applyBorder="1" applyAlignment="1" applyProtection="1">
      <alignment horizontal="center"/>
      <protection/>
    </xf>
    <xf numFmtId="0" fontId="38" fillId="35" borderId="0" xfId="88" applyNumberFormat="1" applyFont="1" applyFill="1" applyBorder="1" applyAlignment="1" applyProtection="1">
      <alignment/>
      <protection/>
    </xf>
    <xf numFmtId="3" fontId="38" fillId="35" borderId="0" xfId="88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 horizontal="right" vertical="center" indent="1"/>
      <protection/>
    </xf>
    <xf numFmtId="3" fontId="22" fillId="0" borderId="19" xfId="0" applyNumberFormat="1" applyFont="1" applyFill="1" applyBorder="1" applyAlignment="1" applyProtection="1">
      <alignment horizontal="right" vertical="center" indent="1"/>
      <protection/>
    </xf>
    <xf numFmtId="4" fontId="25" fillId="0" borderId="0" xfId="0" applyNumberFormat="1" applyFont="1" applyFill="1" applyBorder="1" applyAlignment="1" applyProtection="1">
      <alignment horizontal="left" vertical="center" indent="1"/>
      <protection/>
    </xf>
    <xf numFmtId="3" fontId="22" fillId="0" borderId="19" xfId="0" applyNumberFormat="1" applyFont="1" applyFill="1" applyBorder="1" applyAlignment="1" applyProtection="1">
      <alignment horizontal="left" vertical="center" indent="1"/>
      <protection/>
    </xf>
    <xf numFmtId="3" fontId="22" fillId="0" borderId="21" xfId="0" applyNumberFormat="1" applyFont="1" applyFill="1" applyBorder="1" applyAlignment="1" applyProtection="1">
      <alignment horizontal="left" vertical="center" indent="1"/>
      <protection/>
    </xf>
    <xf numFmtId="3" fontId="22" fillId="0" borderId="0" xfId="0" applyNumberFormat="1" applyFont="1" applyFill="1" applyBorder="1" applyAlignment="1" applyProtection="1">
      <alignment horizontal="left" vertical="center" indent="1"/>
      <protection/>
    </xf>
    <xf numFmtId="3" fontId="25" fillId="0" borderId="19" xfId="0" applyNumberFormat="1" applyFont="1" applyFill="1" applyBorder="1" applyAlignment="1" applyProtection="1">
      <alignment horizontal="left" vertical="center" indent="1"/>
      <protection/>
    </xf>
    <xf numFmtId="3" fontId="25" fillId="0" borderId="0" xfId="0" applyNumberFormat="1" applyFont="1" applyFill="1" applyBorder="1" applyAlignment="1" applyProtection="1">
      <alignment horizontal="left" vertical="center" indent="1"/>
      <protection/>
    </xf>
    <xf numFmtId="3" fontId="22" fillId="0" borderId="0" xfId="0" applyNumberFormat="1" applyFont="1" applyFill="1" applyBorder="1" applyAlignment="1" applyProtection="1">
      <alignment horizontal="right" vertical="center" indent="1"/>
      <protection/>
    </xf>
    <xf numFmtId="3" fontId="25" fillId="0" borderId="0" xfId="0" applyNumberFormat="1" applyFont="1" applyFill="1" applyBorder="1" applyAlignment="1" applyProtection="1">
      <alignment horizontal="right" vertical="center" indent="1"/>
      <protection/>
    </xf>
    <xf numFmtId="3" fontId="37" fillId="0" borderId="19" xfId="0" applyNumberFormat="1" applyFont="1" applyFill="1" applyBorder="1" applyAlignment="1" applyProtection="1">
      <alignment horizontal="right" vertical="center" indent="1"/>
      <protection/>
    </xf>
    <xf numFmtId="3" fontId="38" fillId="0" borderId="19" xfId="0" applyNumberFormat="1" applyFont="1" applyFill="1" applyBorder="1" applyAlignment="1" applyProtection="1">
      <alignment horizontal="right" vertical="center" indent="1"/>
      <protection/>
    </xf>
    <xf numFmtId="3" fontId="37" fillId="0" borderId="19" xfId="0" applyNumberFormat="1" applyFont="1" applyFill="1" applyBorder="1" applyAlignment="1" applyProtection="1">
      <alignment horizontal="left" vertical="center" indent="1"/>
      <protection/>
    </xf>
    <xf numFmtId="3" fontId="38" fillId="0" borderId="19" xfId="0" applyNumberFormat="1" applyFont="1" applyFill="1" applyBorder="1" applyAlignment="1" applyProtection="1">
      <alignment horizontal="left" vertical="center" indent="1"/>
      <protection/>
    </xf>
    <xf numFmtId="0" fontId="31" fillId="0" borderId="22" xfId="88" applyNumberFormat="1" applyFont="1" applyFill="1" applyBorder="1" applyAlignment="1" applyProtection="1">
      <alignment horizontal="left" vertical="center" wrapText="1" indent="1"/>
      <protection/>
    </xf>
    <xf numFmtId="3" fontId="27" fillId="0" borderId="22" xfId="88" applyNumberFormat="1" applyFont="1" applyFill="1" applyBorder="1" applyAlignment="1" applyProtection="1">
      <alignment horizontal="right" vertical="center" indent="1"/>
      <protection/>
    </xf>
    <xf numFmtId="0" fontId="25" fillId="0" borderId="0" xfId="88" applyNumberFormat="1" applyFont="1" applyFill="1" applyBorder="1" applyAlignment="1" applyProtection="1">
      <alignment horizontal="right" vertical="center" indent="2"/>
      <protection/>
    </xf>
    <xf numFmtId="0" fontId="31" fillId="0" borderId="0" xfId="88" applyNumberFormat="1" applyFont="1" applyFill="1" applyBorder="1" applyAlignment="1" applyProtection="1">
      <alignment horizontal="left" vertical="center" wrapText="1" indent="1"/>
      <protection/>
    </xf>
    <xf numFmtId="3" fontId="27" fillId="0" borderId="0" xfId="88" applyNumberFormat="1" applyFont="1" applyFill="1" applyBorder="1" applyAlignment="1" applyProtection="1">
      <alignment horizontal="right" vertical="center" indent="1"/>
      <protection/>
    </xf>
    <xf numFmtId="3" fontId="37" fillId="0" borderId="0" xfId="0" applyNumberFormat="1" applyFont="1" applyFill="1" applyBorder="1" applyAlignment="1" applyProtection="1">
      <alignment horizontal="right" vertical="center" indent="1"/>
      <protection/>
    </xf>
    <xf numFmtId="3" fontId="37" fillId="0" borderId="22" xfId="0" applyNumberFormat="1" applyFont="1" applyFill="1" applyBorder="1" applyAlignment="1" applyProtection="1">
      <alignment horizontal="right" vertical="center" indent="1"/>
      <protection/>
    </xf>
    <xf numFmtId="0" fontId="25" fillId="0" borderId="22" xfId="88" applyNumberFormat="1" applyFont="1" applyFill="1" applyBorder="1" applyAlignment="1" applyProtection="1">
      <alignment horizontal="right" vertical="center" indent="2"/>
      <protection/>
    </xf>
    <xf numFmtId="0" fontId="31" fillId="35" borderId="0" xfId="88" applyNumberFormat="1" applyFont="1" applyFill="1" applyBorder="1" applyAlignment="1" applyProtection="1">
      <alignment horizontal="left" vertical="center" wrapText="1" indent="1"/>
      <protection/>
    </xf>
    <xf numFmtId="3" fontId="27" fillId="35" borderId="0" xfId="88" applyNumberFormat="1" applyFont="1" applyFill="1" applyBorder="1" applyAlignment="1" applyProtection="1">
      <alignment horizontal="right" vertical="center" indent="1"/>
      <protection/>
    </xf>
    <xf numFmtId="0" fontId="48" fillId="0" borderId="0" xfId="89" applyFont="1">
      <alignment/>
      <protection/>
    </xf>
    <xf numFmtId="0" fontId="49" fillId="0" borderId="0" xfId="89" applyFont="1">
      <alignment/>
      <protection/>
    </xf>
    <xf numFmtId="0" fontId="50" fillId="0" borderId="0" xfId="89" applyFont="1" applyBorder="1" applyAlignment="1">
      <alignment horizontal="center"/>
      <protection/>
    </xf>
    <xf numFmtId="0" fontId="24" fillId="0" borderId="0" xfId="89" applyFont="1">
      <alignment/>
      <protection/>
    </xf>
    <xf numFmtId="0" fontId="24" fillId="0" borderId="0" xfId="89" applyFont="1" applyAlignment="1">
      <alignment horizontal="right"/>
      <protection/>
    </xf>
    <xf numFmtId="0" fontId="51" fillId="0" borderId="0" xfId="89" applyFont="1">
      <alignment/>
      <protection/>
    </xf>
    <xf numFmtId="0" fontId="43" fillId="49" borderId="25" xfId="89" applyFont="1" applyFill="1" applyBorder="1" applyAlignment="1">
      <alignment horizontal="center" vertical="center" wrapText="1"/>
      <protection/>
    </xf>
    <xf numFmtId="0" fontId="46" fillId="0" borderId="25" xfId="89" applyFont="1" applyFill="1" applyBorder="1" applyAlignment="1">
      <alignment horizontal="left" vertical="center" wrapText="1" indent="1"/>
      <protection/>
    </xf>
    <xf numFmtId="4" fontId="45" fillId="0" borderId="25" xfId="89" applyNumberFormat="1" applyFont="1" applyFill="1" applyBorder="1" applyAlignment="1">
      <alignment horizontal="right" vertical="center" wrapText="1" indent="1"/>
      <protection/>
    </xf>
    <xf numFmtId="4" fontId="45" fillId="0" borderId="25" xfId="89" applyNumberFormat="1" applyFont="1" applyFill="1" applyBorder="1" applyAlignment="1">
      <alignment horizontal="right" vertical="center" indent="1"/>
      <protection/>
    </xf>
    <xf numFmtId="0" fontId="45" fillId="0" borderId="25" xfId="89" applyFont="1" applyFill="1" applyBorder="1" applyAlignment="1">
      <alignment horizontal="right" vertical="center" indent="1"/>
      <protection/>
    </xf>
    <xf numFmtId="4" fontId="52" fillId="0" borderId="25" xfId="89" applyNumberFormat="1" applyFont="1" applyFill="1" applyBorder="1" applyAlignment="1">
      <alignment horizontal="right" vertical="center" indent="1"/>
      <protection/>
    </xf>
    <xf numFmtId="0" fontId="46" fillId="0" borderId="25" xfId="89" applyFont="1" applyFill="1" applyBorder="1" applyAlignment="1">
      <alignment horizontal="left" vertical="center" indent="1"/>
      <protection/>
    </xf>
    <xf numFmtId="0" fontId="51" fillId="0" borderId="0" xfId="89" applyFont="1" applyFill="1">
      <alignment/>
      <protection/>
    </xf>
    <xf numFmtId="4" fontId="46" fillId="0" borderId="25" xfId="89" applyNumberFormat="1" applyFont="1" applyFill="1" applyBorder="1" applyAlignment="1">
      <alignment horizontal="right" vertical="center" indent="1"/>
      <protection/>
    </xf>
    <xf numFmtId="0" fontId="43" fillId="0" borderId="25" xfId="89" applyFont="1" applyFill="1" applyBorder="1" applyAlignment="1">
      <alignment horizontal="left" vertical="center" indent="1"/>
      <protection/>
    </xf>
    <xf numFmtId="0" fontId="43" fillId="0" borderId="0" xfId="89" applyFont="1" applyFill="1" applyBorder="1" applyAlignment="1">
      <alignment horizontal="left" vertical="center" indent="1"/>
      <protection/>
    </xf>
    <xf numFmtId="3" fontId="53" fillId="0" borderId="0" xfId="89" applyNumberFormat="1" applyFont="1" applyFill="1" applyBorder="1" applyAlignment="1">
      <alignment horizontal="center" vertical="center"/>
      <protection/>
    </xf>
    <xf numFmtId="3" fontId="24" fillId="0" borderId="0" xfId="89" applyNumberFormat="1" applyFont="1" applyFill="1" applyBorder="1" applyAlignment="1" applyProtection="1">
      <alignment horizontal="right" wrapText="1"/>
      <protection locked="0"/>
    </xf>
    <xf numFmtId="3" fontId="24" fillId="0" borderId="0" xfId="89" applyNumberFormat="1" applyFont="1" applyFill="1" applyBorder="1" applyAlignment="1" applyProtection="1">
      <alignment vertical="center"/>
      <protection locked="0"/>
    </xf>
    <xf numFmtId="3" fontId="51" fillId="0" borderId="0" xfId="89" applyNumberFormat="1" applyFont="1">
      <alignment/>
      <protection/>
    </xf>
    <xf numFmtId="0" fontId="47" fillId="0" borderId="0" xfId="89" applyFont="1">
      <alignment/>
      <protection/>
    </xf>
    <xf numFmtId="1" fontId="24" fillId="0" borderId="0" xfId="89" applyNumberFormat="1" applyFont="1" applyFill="1" applyBorder="1" applyAlignment="1" applyProtection="1">
      <alignment horizontal="left"/>
      <protection locked="0"/>
    </xf>
    <xf numFmtId="3" fontId="24" fillId="0" borderId="0" xfId="89" applyNumberFormat="1" applyFont="1" applyFill="1" applyBorder="1" applyAlignment="1" applyProtection="1">
      <alignment horizontal="right"/>
      <protection locked="0"/>
    </xf>
    <xf numFmtId="3" fontId="24" fillId="0" borderId="0" xfId="89" applyNumberFormat="1" applyFont="1" applyFill="1" applyBorder="1" applyAlignment="1" applyProtection="1">
      <alignment wrapText="1"/>
      <protection locked="0"/>
    </xf>
    <xf numFmtId="0" fontId="51" fillId="0" borderId="0" xfId="89" applyFont="1" applyAlignment="1">
      <alignment wrapText="1"/>
      <protection/>
    </xf>
    <xf numFmtId="0" fontId="47" fillId="0" borderId="0" xfId="89" applyFont="1" applyAlignment="1">
      <alignment wrapText="1"/>
      <protection/>
    </xf>
    <xf numFmtId="1" fontId="24" fillId="0" borderId="0" xfId="88" applyNumberFormat="1" applyFont="1" applyFill="1" applyBorder="1" applyAlignment="1" applyProtection="1">
      <alignment vertical="center"/>
      <protection locked="0"/>
    </xf>
    <xf numFmtId="1" fontId="24" fillId="0" borderId="0" xfId="88" applyNumberFormat="1" applyFont="1" applyFill="1" applyBorder="1" applyAlignment="1" applyProtection="1">
      <alignment/>
      <protection locked="0"/>
    </xf>
    <xf numFmtId="3" fontId="23" fillId="0" borderId="0" xfId="88" applyNumberFormat="1" applyFont="1" applyFill="1" applyBorder="1" applyProtection="1">
      <alignment/>
      <protection locked="0"/>
    </xf>
    <xf numFmtId="3" fontId="24" fillId="0" borderId="0" xfId="88" applyNumberFormat="1" applyFont="1" applyFill="1" applyBorder="1" applyAlignment="1" applyProtection="1" quotePrefix="1">
      <alignment horizontal="left" vertical="center"/>
      <protection locked="0"/>
    </xf>
    <xf numFmtId="3" fontId="24" fillId="0" borderId="0" xfId="88" applyNumberFormat="1" applyFont="1" applyAlignment="1">
      <alignment vertical="center"/>
      <protection/>
    </xf>
    <xf numFmtId="1" fontId="24" fillId="0" borderId="0" xfId="88" applyNumberFormat="1" applyFont="1" applyFill="1" applyBorder="1" applyAlignment="1" applyProtection="1">
      <alignment horizontal="left" vertical="center"/>
      <protection locked="0"/>
    </xf>
    <xf numFmtId="1" fontId="24" fillId="0" borderId="0" xfId="88" applyNumberFormat="1" applyFont="1" applyFill="1" applyBorder="1" applyAlignment="1" applyProtection="1">
      <alignment horizontal="left"/>
      <protection locked="0"/>
    </xf>
    <xf numFmtId="3" fontId="24" fillId="0" borderId="0" xfId="88" applyNumberFormat="1" applyFont="1" applyFill="1" applyBorder="1" applyAlignment="1" applyProtection="1">
      <alignment wrapText="1"/>
      <protection locked="0"/>
    </xf>
    <xf numFmtId="3" fontId="24" fillId="0" borderId="0" xfId="88" applyNumberFormat="1" applyFont="1" applyFill="1" applyBorder="1" applyAlignment="1" applyProtection="1">
      <alignment vertical="center"/>
      <protection locked="0"/>
    </xf>
    <xf numFmtId="0" fontId="45" fillId="0" borderId="0" xfId="89" applyFont="1">
      <alignment/>
      <protection/>
    </xf>
    <xf numFmtId="0" fontId="44" fillId="0" borderId="0" xfId="89" applyFont="1" applyBorder="1" applyAlignment="1">
      <alignment horizontal="center" vertical="center"/>
      <protection/>
    </xf>
    <xf numFmtId="0" fontId="45" fillId="0" borderId="0" xfId="89" applyFont="1" applyFill="1">
      <alignment/>
      <protection/>
    </xf>
    <xf numFmtId="0" fontId="45" fillId="0" borderId="25" xfId="89" applyFont="1" applyBorder="1" applyAlignment="1">
      <alignment horizontal="left" vertical="center" wrapText="1" indent="1"/>
      <protection/>
    </xf>
    <xf numFmtId="4" fontId="45" fillId="50" borderId="25" xfId="89" applyNumberFormat="1" applyFont="1" applyFill="1" applyBorder="1" applyAlignment="1">
      <alignment horizontal="right" vertical="center" indent="1"/>
      <protection/>
    </xf>
    <xf numFmtId="4" fontId="45" fillId="0" borderId="25" xfId="89" applyNumberFormat="1" applyFont="1" applyBorder="1" applyAlignment="1">
      <alignment horizontal="right" vertical="center" indent="1"/>
      <protection/>
    </xf>
    <xf numFmtId="0" fontId="43" fillId="0" borderId="25" xfId="89" applyFont="1" applyBorder="1" applyAlignment="1">
      <alignment horizontal="left" vertical="center" indent="1"/>
      <protection/>
    </xf>
    <xf numFmtId="3" fontId="45" fillId="0" borderId="0" xfId="89" applyNumberFormat="1" applyFont="1" applyFill="1" applyBorder="1" applyAlignment="1" applyProtection="1">
      <alignment horizontal="right"/>
      <protection locked="0"/>
    </xf>
    <xf numFmtId="3" fontId="45" fillId="0" borderId="0" xfId="89" applyNumberFormat="1" applyFont="1" applyFill="1" applyBorder="1" applyAlignment="1" applyProtection="1">
      <alignment horizontal="right" wrapText="1"/>
      <protection locked="0"/>
    </xf>
    <xf numFmtId="3" fontId="45" fillId="0" borderId="0" xfId="89" applyNumberFormat="1" applyFont="1">
      <alignment/>
      <protection/>
    </xf>
    <xf numFmtId="3" fontId="45" fillId="0" borderId="0" xfId="89" applyNumberFormat="1" applyFont="1" applyFill="1" applyBorder="1" applyAlignment="1" applyProtection="1">
      <alignment vertical="center"/>
      <protection locked="0"/>
    </xf>
    <xf numFmtId="3" fontId="45" fillId="0" borderId="0" xfId="89" applyNumberFormat="1" applyFont="1" applyAlignment="1">
      <alignment vertical="center"/>
      <protection/>
    </xf>
    <xf numFmtId="1" fontId="45" fillId="0" borderId="0" xfId="89" applyNumberFormat="1" applyFont="1" applyFill="1" applyBorder="1" applyAlignment="1" applyProtection="1">
      <alignment horizontal="left"/>
      <protection locked="0"/>
    </xf>
    <xf numFmtId="3" fontId="45" fillId="0" borderId="0" xfId="89" applyNumberFormat="1" applyFont="1" applyFill="1" applyBorder="1" applyAlignment="1" applyProtection="1">
      <alignment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 inden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35" borderId="0" xfId="0" applyNumberFormat="1" applyFont="1" applyFill="1" applyBorder="1" applyAlignment="1" applyProtection="1">
      <alignment vertical="center"/>
      <protection/>
    </xf>
    <xf numFmtId="0" fontId="29" fillId="35" borderId="0" xfId="88" applyNumberFormat="1" applyFont="1" applyFill="1" applyBorder="1" applyAlignment="1" applyProtection="1">
      <alignment horizontal="left" vertical="center"/>
      <protection/>
    </xf>
    <xf numFmtId="0" fontId="45" fillId="0" borderId="0" xfId="89" applyFont="1" applyFill="1" applyBorder="1" applyAlignment="1">
      <alignment horizontal="left" vertical="center"/>
      <protection/>
    </xf>
    <xf numFmtId="0" fontId="25" fillId="0" borderId="26" xfId="88" applyNumberFormat="1" applyFont="1" applyFill="1" applyBorder="1" applyAlignment="1" applyProtection="1">
      <alignment horizontal="center" vertical="center"/>
      <protection/>
    </xf>
    <xf numFmtId="3" fontId="27" fillId="0" borderId="26" xfId="0" applyNumberFormat="1" applyFont="1" applyFill="1" applyBorder="1" applyAlignment="1" applyProtection="1">
      <alignment horizontal="right" vertical="center" indent="1"/>
      <protection/>
    </xf>
    <xf numFmtId="3" fontId="29" fillId="0" borderId="26" xfId="0" applyNumberFormat="1" applyFont="1" applyFill="1" applyBorder="1" applyAlignment="1" applyProtection="1">
      <alignment horizontal="right" vertical="center" indent="1"/>
      <protection/>
    </xf>
    <xf numFmtId="3" fontId="37" fillId="0" borderId="21" xfId="0" applyNumberFormat="1" applyFont="1" applyFill="1" applyBorder="1" applyAlignment="1" applyProtection="1">
      <alignment horizontal="right" vertical="center" indent="1"/>
      <protection/>
    </xf>
    <xf numFmtId="0" fontId="22" fillId="0" borderId="27" xfId="0" applyNumberFormat="1" applyFont="1" applyFill="1" applyBorder="1" applyAlignment="1" applyProtection="1">
      <alignment horizontal="right" vertical="center" indent="2"/>
      <protection/>
    </xf>
    <xf numFmtId="0" fontId="22" fillId="0" borderId="27" xfId="0" applyNumberFormat="1" applyFont="1" applyFill="1" applyBorder="1" applyAlignment="1" applyProtection="1">
      <alignment horizontal="left" vertical="center" wrapText="1" indent="1"/>
      <protection/>
    </xf>
    <xf numFmtId="3" fontId="27" fillId="0" borderId="27" xfId="0" applyNumberFormat="1" applyFont="1" applyFill="1" applyBorder="1" applyAlignment="1" applyProtection="1">
      <alignment horizontal="right" vertical="center" indent="1"/>
      <protection/>
    </xf>
    <xf numFmtId="3" fontId="29" fillId="0" borderId="28" xfId="0" applyNumberFormat="1" applyFont="1" applyFill="1" applyBorder="1" applyAlignment="1" applyProtection="1">
      <alignment horizontal="right" vertical="center" indent="1"/>
      <protection/>
    </xf>
    <xf numFmtId="3" fontId="25" fillId="0" borderId="27" xfId="0" applyNumberFormat="1" applyFont="1" applyFill="1" applyBorder="1" applyAlignment="1" applyProtection="1">
      <alignment horizontal="right" vertical="center" indent="1"/>
      <protection/>
    </xf>
    <xf numFmtId="0" fontId="22" fillId="0" borderId="22" xfId="0" applyNumberFormat="1" applyFont="1" applyFill="1" applyBorder="1" applyAlignment="1" applyProtection="1">
      <alignment horizontal="right" vertical="center" indent="2"/>
      <protection/>
    </xf>
    <xf numFmtId="0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3" fontId="29" fillId="0" borderId="22" xfId="0" applyNumberFormat="1" applyFont="1" applyFill="1" applyBorder="1" applyAlignment="1" applyProtection="1">
      <alignment horizontal="right" vertical="center" indent="1"/>
      <protection/>
    </xf>
    <xf numFmtId="3" fontId="25" fillId="0" borderId="22" xfId="0" applyNumberFormat="1" applyFont="1" applyFill="1" applyBorder="1" applyAlignment="1" applyProtection="1">
      <alignment horizontal="right" vertical="center" indent="1"/>
      <protection/>
    </xf>
    <xf numFmtId="3" fontId="22" fillId="0" borderId="22" xfId="0" applyNumberFormat="1" applyFont="1" applyFill="1" applyBorder="1" applyAlignment="1" applyProtection="1">
      <alignment horizontal="right" vertical="center" indent="1"/>
      <protection/>
    </xf>
    <xf numFmtId="3" fontId="55" fillId="0" borderId="19" xfId="0" applyNumberFormat="1" applyFont="1" applyFill="1" applyBorder="1" applyAlignment="1" applyProtection="1">
      <alignment horizontal="right" vertical="center" indent="1"/>
      <protection/>
    </xf>
    <xf numFmtId="0" fontId="42" fillId="0" borderId="26" xfId="0" applyNumberFormat="1" applyFont="1" applyFill="1" applyBorder="1" applyAlignment="1" applyProtection="1">
      <alignment horizontal="right" vertical="center" indent="2"/>
      <protection/>
    </xf>
    <xf numFmtId="0" fontId="42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26" xfId="0" applyNumberFormat="1" applyFont="1" applyFill="1" applyBorder="1" applyAlignment="1" applyProtection="1">
      <alignment/>
      <protection/>
    </xf>
    <xf numFmtId="3" fontId="37" fillId="0" borderId="27" xfId="0" applyNumberFormat="1" applyFont="1" applyFill="1" applyBorder="1" applyAlignment="1" applyProtection="1">
      <alignment horizontal="right" vertical="center" indent="1"/>
      <protection/>
    </xf>
    <xf numFmtId="0" fontId="22" fillId="0" borderId="26" xfId="0" applyNumberFormat="1" applyFont="1" applyFill="1" applyBorder="1" applyAlignment="1" applyProtection="1">
      <alignment horizontal="right" vertical="center" indent="2"/>
      <protection/>
    </xf>
    <xf numFmtId="0" fontId="22" fillId="0" borderId="26" xfId="0" applyNumberFormat="1" applyFont="1" applyFill="1" applyBorder="1" applyAlignment="1" applyProtection="1">
      <alignment horizontal="left" vertical="center" wrapText="1" indent="1"/>
      <protection/>
    </xf>
    <xf numFmtId="3" fontId="37" fillId="0" borderId="26" xfId="0" applyNumberFormat="1" applyFont="1" applyFill="1" applyBorder="1" applyAlignment="1" applyProtection="1">
      <alignment horizontal="right" vertical="center" indent="1"/>
      <protection/>
    </xf>
    <xf numFmtId="3" fontId="22" fillId="0" borderId="26" xfId="0" applyNumberFormat="1" applyFont="1" applyFill="1" applyBorder="1" applyAlignment="1" applyProtection="1">
      <alignment horizontal="right" vertical="center" indent="1"/>
      <protection/>
    </xf>
    <xf numFmtId="0" fontId="40" fillId="0" borderId="22" xfId="0" applyNumberFormat="1" applyFont="1" applyFill="1" applyBorder="1" applyAlignment="1" applyProtection="1">
      <alignment horizontal="right" vertical="center" indent="2"/>
      <protection/>
    </xf>
    <xf numFmtId="0" fontId="40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26" xfId="0" applyNumberFormat="1" applyFont="1" applyFill="1" applyBorder="1" applyAlignment="1" applyProtection="1">
      <alignment horizontal="right" vertical="center" indent="2"/>
      <protection/>
    </xf>
    <xf numFmtId="0" fontId="31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3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88" applyNumberFormat="1" applyFont="1" applyFill="1" applyBorder="1" applyAlignment="1" applyProtection="1">
      <alignment horizontal="right" vertical="center" indent="2"/>
      <protection/>
    </xf>
    <xf numFmtId="0" fontId="31" fillId="0" borderId="27" xfId="88" applyNumberFormat="1" applyFont="1" applyFill="1" applyBorder="1" applyAlignment="1" applyProtection="1">
      <alignment horizontal="left" vertical="center" wrapText="1" indent="1"/>
      <protection/>
    </xf>
    <xf numFmtId="3" fontId="27" fillId="0" borderId="27" xfId="88" applyNumberFormat="1" applyFont="1" applyFill="1" applyBorder="1" applyAlignment="1" applyProtection="1">
      <alignment horizontal="right" vertical="center" indent="1"/>
      <protection/>
    </xf>
    <xf numFmtId="4" fontId="56" fillId="0" borderId="25" xfId="89" applyNumberFormat="1" applyFont="1" applyBorder="1" applyAlignment="1">
      <alignment horizontal="right" vertical="center" indent="1"/>
      <protection/>
    </xf>
    <xf numFmtId="4" fontId="57" fillId="0" borderId="25" xfId="89" applyNumberFormat="1" applyFont="1" applyBorder="1" applyAlignment="1">
      <alignment horizontal="right" vertical="center" indent="1"/>
      <protection/>
    </xf>
    <xf numFmtId="4" fontId="57" fillId="0" borderId="25" xfId="89" applyNumberFormat="1" applyFont="1" applyFill="1" applyBorder="1" applyAlignment="1">
      <alignment horizontal="center" vertical="center" wrapText="1"/>
      <protection/>
    </xf>
    <xf numFmtId="0" fontId="58" fillId="0" borderId="25" xfId="89" applyFont="1" applyFill="1" applyBorder="1" applyAlignment="1">
      <alignment horizontal="center" vertical="center" wrapText="1"/>
      <protection/>
    </xf>
    <xf numFmtId="4" fontId="57" fillId="0" borderId="25" xfId="89" applyNumberFormat="1" applyFont="1" applyFill="1" applyBorder="1" applyAlignment="1">
      <alignment horizontal="right" vertical="center" indent="1"/>
      <protection/>
    </xf>
    <xf numFmtId="3" fontId="29" fillId="0" borderId="20" xfId="88" applyNumberFormat="1" applyFont="1" applyFill="1" applyBorder="1" applyAlignment="1" applyProtection="1">
      <alignment horizontal="right" vertical="center" indent="1"/>
      <protection/>
    </xf>
    <xf numFmtId="0" fontId="25" fillId="0" borderId="19" xfId="88" applyNumberFormat="1" applyFont="1" applyFill="1" applyBorder="1" applyAlignment="1" applyProtection="1">
      <alignment horizontal="right" vertical="center" indent="2"/>
      <protection/>
    </xf>
    <xf numFmtId="0" fontId="31" fillId="0" borderId="19" xfId="88" applyNumberFormat="1" applyFont="1" applyFill="1" applyBorder="1" applyAlignment="1" applyProtection="1">
      <alignment horizontal="left" vertical="center" wrapText="1" indent="1"/>
      <protection/>
    </xf>
    <xf numFmtId="3" fontId="37" fillId="0" borderId="29" xfId="0" applyNumberFormat="1" applyFont="1" applyFill="1" applyBorder="1" applyAlignment="1" applyProtection="1">
      <alignment horizontal="right" vertical="center" indent="1"/>
      <protection/>
    </xf>
    <xf numFmtId="0" fontId="25" fillId="0" borderId="0" xfId="88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 indent="1"/>
      <protection/>
    </xf>
    <xf numFmtId="3" fontId="38" fillId="0" borderId="0" xfId="0" applyNumberFormat="1" applyFont="1" applyFill="1" applyBorder="1" applyAlignment="1" applyProtection="1">
      <alignment horizontal="right" vertical="center" indent="1"/>
      <protection/>
    </xf>
    <xf numFmtId="0" fontId="25" fillId="0" borderId="19" xfId="0" applyNumberFormat="1" applyFont="1" applyFill="1" applyBorder="1" applyAlignment="1" applyProtection="1">
      <alignment horizontal="right" vertical="center" indent="2"/>
      <protection/>
    </xf>
    <xf numFmtId="0" fontId="31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0" applyNumberFormat="1" applyFont="1" applyFill="1" applyBorder="1" applyAlignment="1" applyProtection="1">
      <alignment horizontal="left" vertical="center" indent="2"/>
      <protection/>
    </xf>
    <xf numFmtId="0" fontId="32" fillId="0" borderId="20" xfId="88" applyNumberFormat="1" applyFont="1" applyFill="1" applyBorder="1" applyAlignment="1" applyProtection="1" quotePrefix="1">
      <alignment horizontal="left" vertical="center" wrapText="1" indent="1"/>
      <protection/>
    </xf>
    <xf numFmtId="0" fontId="33" fillId="0" borderId="23" xfId="88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88" applyNumberFormat="1" applyFont="1" applyFill="1" applyBorder="1" applyAlignment="1" applyProtection="1">
      <alignment horizontal="center" vertical="center" wrapText="1"/>
      <protection/>
    </xf>
    <xf numFmtId="0" fontId="28" fillId="0" borderId="0" xfId="88" applyNumberFormat="1" applyFont="1" applyFill="1" applyBorder="1" applyAlignment="1" applyProtection="1">
      <alignment horizontal="center" vertical="center" wrapText="1"/>
      <protection/>
    </xf>
    <xf numFmtId="0" fontId="22" fillId="0" borderId="0" xfId="88" applyNumberFormat="1" applyFont="1" applyFill="1" applyBorder="1" applyAlignment="1" applyProtection="1">
      <alignment/>
      <protection/>
    </xf>
    <xf numFmtId="0" fontId="31" fillId="0" borderId="20" xfId="88" applyNumberFormat="1" applyFont="1" applyFill="1" applyBorder="1" applyAlignment="1" applyProtection="1">
      <alignment horizontal="left" vertical="center" wrapText="1" indent="1"/>
      <protection/>
    </xf>
    <xf numFmtId="0" fontId="30" fillId="0" borderId="23" xfId="88" applyNumberFormat="1" applyFont="1" applyFill="1" applyBorder="1" applyAlignment="1" applyProtection="1">
      <alignment horizontal="left" vertical="center" wrapText="1" indent="1"/>
      <protection/>
    </xf>
    <xf numFmtId="0" fontId="26" fillId="0" borderId="23" xfId="88" applyNumberFormat="1" applyFont="1" applyFill="1" applyBorder="1" applyAlignment="1" applyProtection="1">
      <alignment horizontal="left" vertical="center" indent="1"/>
      <protection/>
    </xf>
    <xf numFmtId="0" fontId="29" fillId="0" borderId="0" xfId="0" applyNumberFormat="1" applyFont="1" applyFill="1" applyBorder="1" applyAlignment="1" applyProtection="1">
      <alignment horizontal="left" vertical="center" indent="1"/>
      <protection/>
    </xf>
    <xf numFmtId="0" fontId="21" fillId="0" borderId="0" xfId="88" applyNumberFormat="1" applyFont="1" applyFill="1" applyBorder="1" applyAlignment="1" applyProtection="1" quotePrefix="1">
      <alignment horizontal="left" vertical="center" wrapText="1" indent="1"/>
      <protection/>
    </xf>
    <xf numFmtId="0" fontId="28" fillId="0" borderId="0" xfId="88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88" applyNumberFormat="1" applyFont="1" applyFill="1" applyBorder="1" applyAlignment="1" applyProtection="1">
      <alignment horizontal="left" vertical="center" indent="1"/>
      <protection/>
    </xf>
    <xf numFmtId="0" fontId="32" fillId="0" borderId="20" xfId="88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88" applyNumberFormat="1" applyFont="1" applyFill="1" applyBorder="1" applyAlignment="1" applyProtection="1">
      <alignment horizontal="left" vertical="center"/>
      <protection/>
    </xf>
    <xf numFmtId="0" fontId="34" fillId="0" borderId="0" xfId="88" applyNumberFormat="1" applyFont="1" applyFill="1" applyBorder="1" applyAlignment="1" applyProtection="1">
      <alignment horizontal="center" vertical="center" wrapText="1"/>
      <protection/>
    </xf>
    <xf numFmtId="0" fontId="26" fillId="0" borderId="0" xfId="88" applyNumberFormat="1" applyFont="1" applyFill="1" applyBorder="1" applyAlignment="1" applyProtection="1">
      <alignment vertical="center" wrapText="1"/>
      <protection/>
    </xf>
    <xf numFmtId="0" fontId="36" fillId="0" borderId="23" xfId="88" applyNumberFormat="1" applyFont="1" applyFill="1" applyBorder="1" applyAlignment="1" applyProtection="1">
      <alignment horizontal="left" vertical="center" indent="1"/>
      <protection/>
    </xf>
    <xf numFmtId="0" fontId="29" fillId="0" borderId="0" xfId="0" applyNumberFormat="1" applyFont="1" applyFill="1" applyBorder="1" applyAlignment="1" applyProtection="1" quotePrefix="1">
      <alignment horizontal="left" vertical="center" indent="1"/>
      <protection/>
    </xf>
    <xf numFmtId="0" fontId="32" fillId="0" borderId="20" xfId="88" applyFont="1" applyBorder="1" applyAlignment="1" quotePrefix="1">
      <alignment horizontal="left" vertical="center" indent="1"/>
      <protection/>
    </xf>
    <xf numFmtId="0" fontId="36" fillId="0" borderId="23" xfId="88" applyNumberFormat="1" applyFont="1" applyFill="1" applyBorder="1" applyAlignment="1" applyProtection="1">
      <alignment horizontal="left" vertical="center" wrapText="1" indent="1"/>
      <protection/>
    </xf>
    <xf numFmtId="0" fontId="34" fillId="0" borderId="21" xfId="88" applyNumberFormat="1" applyFont="1" applyFill="1" applyBorder="1" applyAlignment="1" applyProtection="1">
      <alignment horizontal="center" vertical="center"/>
      <protection/>
    </xf>
    <xf numFmtId="0" fontId="34" fillId="0" borderId="26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left" vertical="center" indent="2"/>
      <protection/>
    </xf>
    <xf numFmtId="0" fontId="41" fillId="0" borderId="23" xfId="0" applyNumberFormat="1" applyFont="1" applyFill="1" applyBorder="1" applyAlignment="1" applyProtection="1">
      <alignment horizontal="left" vertical="center" indent="2"/>
      <protection/>
    </xf>
    <xf numFmtId="0" fontId="31" fillId="35" borderId="20" xfId="0" applyNumberFormat="1" applyFont="1" applyFill="1" applyBorder="1" applyAlignment="1" applyProtection="1">
      <alignment horizontal="left" vertical="center" wrapText="1" indent="2"/>
      <protection/>
    </xf>
    <xf numFmtId="0" fontId="31" fillId="35" borderId="23" xfId="0" applyNumberFormat="1" applyFont="1" applyFill="1" applyBorder="1" applyAlignment="1" applyProtection="1">
      <alignment horizontal="left" vertical="center" wrapText="1" indent="2"/>
      <protection/>
    </xf>
    <xf numFmtId="0" fontId="31" fillId="35" borderId="30" xfId="0" applyNumberFormat="1" applyFont="1" applyFill="1" applyBorder="1" applyAlignment="1" applyProtection="1">
      <alignment horizontal="left" vertical="center" wrapText="1" indent="2"/>
      <protection/>
    </xf>
    <xf numFmtId="0" fontId="31" fillId="35" borderId="26" xfId="0" applyNumberFormat="1" applyFont="1" applyFill="1" applyBorder="1" applyAlignment="1" applyProtection="1">
      <alignment horizontal="left" vertical="center" wrapText="1" indent="2"/>
      <protection/>
    </xf>
    <xf numFmtId="0" fontId="41" fillId="0" borderId="31" xfId="0" applyNumberFormat="1" applyFont="1" applyFill="1" applyBorder="1" applyAlignment="1" applyProtection="1">
      <alignment horizontal="left" vertical="center" indent="2"/>
      <protection/>
    </xf>
    <xf numFmtId="0" fontId="41" fillId="0" borderId="19" xfId="0" applyNumberFormat="1" applyFont="1" applyFill="1" applyBorder="1" applyAlignment="1" applyProtection="1">
      <alignment horizontal="left" vertical="center" indent="2"/>
      <protection/>
    </xf>
    <xf numFmtId="0" fontId="31" fillId="35" borderId="19" xfId="0" applyNumberFormat="1" applyFont="1" applyFill="1" applyBorder="1" applyAlignment="1" applyProtection="1">
      <alignment horizontal="left" vertical="center" wrapText="1" indent="2"/>
      <protection/>
    </xf>
    <xf numFmtId="0" fontId="34" fillId="0" borderId="26" xfId="88" applyNumberFormat="1" applyFont="1" applyFill="1" applyBorder="1" applyAlignment="1" applyProtection="1">
      <alignment horizontal="center" vertical="center"/>
      <protection/>
    </xf>
    <xf numFmtId="0" fontId="29" fillId="35" borderId="0" xfId="88" applyNumberFormat="1" applyFont="1" applyFill="1" applyBorder="1" applyAlignment="1" applyProtection="1">
      <alignment horizontal="left" vertical="center"/>
      <protection/>
    </xf>
    <xf numFmtId="0" fontId="34" fillId="0" borderId="20" xfId="88" applyNumberFormat="1" applyFont="1" applyFill="1" applyBorder="1" applyAlignment="1" applyProtection="1">
      <alignment horizontal="center" vertical="center"/>
      <protection/>
    </xf>
    <xf numFmtId="0" fontId="34" fillId="0" borderId="23" xfId="88" applyNumberFormat="1" applyFont="1" applyFill="1" applyBorder="1" applyAlignment="1" applyProtection="1">
      <alignment horizontal="center" vertical="center"/>
      <protection/>
    </xf>
    <xf numFmtId="0" fontId="34" fillId="0" borderId="31" xfId="88" applyNumberFormat="1" applyFont="1" applyFill="1" applyBorder="1" applyAlignment="1" applyProtection="1">
      <alignment horizontal="center" vertical="center"/>
      <protection/>
    </xf>
    <xf numFmtId="0" fontId="31" fillId="35" borderId="31" xfId="0" applyNumberFormat="1" applyFont="1" applyFill="1" applyBorder="1" applyAlignment="1" applyProtection="1">
      <alignment horizontal="left" vertical="center" wrapText="1" indent="2"/>
      <protection/>
    </xf>
    <xf numFmtId="0" fontId="43" fillId="0" borderId="25" xfId="89" applyFont="1" applyBorder="1" applyAlignment="1">
      <alignment horizontal="center" vertical="center" wrapText="1"/>
      <protection/>
    </xf>
    <xf numFmtId="3" fontId="43" fillId="0" borderId="25" xfId="89" applyNumberFormat="1" applyFont="1" applyFill="1" applyBorder="1" applyAlignment="1">
      <alignment horizontal="center" vertical="center"/>
      <protection/>
    </xf>
    <xf numFmtId="3" fontId="24" fillId="0" borderId="0" xfId="88" applyNumberFormat="1" applyFont="1" applyFill="1" applyBorder="1" applyAlignment="1" applyProtection="1">
      <alignment horizontal="left" vertical="center" indent="1"/>
      <protection locked="0"/>
    </xf>
    <xf numFmtId="0" fontId="50" fillId="0" borderId="0" xfId="89" applyFont="1" applyBorder="1" applyAlignment="1">
      <alignment horizontal="center"/>
      <protection/>
    </xf>
    <xf numFmtId="0" fontId="43" fillId="49" borderId="25" xfId="89" applyFont="1" applyFill="1" applyBorder="1" applyAlignment="1">
      <alignment horizontal="center" vertical="center"/>
      <protection/>
    </xf>
    <xf numFmtId="0" fontId="43" fillId="51" borderId="25" xfId="89" applyFont="1" applyFill="1" applyBorder="1" applyAlignment="1">
      <alignment horizontal="center"/>
      <protection/>
    </xf>
    <xf numFmtId="0" fontId="45" fillId="0" borderId="0" xfId="89" applyFont="1" applyBorder="1" applyAlignment="1">
      <alignment wrapText="1"/>
      <protection/>
    </xf>
    <xf numFmtId="4" fontId="43" fillId="0" borderId="25" xfId="89" applyNumberFormat="1" applyFont="1" applyBorder="1" applyAlignment="1">
      <alignment horizontal="center" vertical="center"/>
      <protection/>
    </xf>
    <xf numFmtId="0" fontId="50" fillId="0" borderId="0" xfId="89" applyFont="1" applyBorder="1" applyAlignment="1">
      <alignment horizontal="center" vertical="center"/>
      <protection/>
    </xf>
    <xf numFmtId="0" fontId="43" fillId="0" borderId="0" xfId="89" applyFont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 2" xfId="88"/>
    <cellStyle name="Obično 3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\FIN.%20PLAN%202016.-2018\Slu&#382;bena%20dokumentacija%20za%20Grad%20Pulu\Komplet%20fin.%20plana\FINANCIJSKI%20PLAN%202016-2018%20V.%20verzija%2028.10.15%20-%20po%20naput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FP PIP1"/>
      <sheetName val="2017-2018"/>
      <sheetName val="OPĆI DIO"/>
    </sheetNames>
    <sheetDataSet>
      <sheetData sheetId="0">
        <row r="115">
          <cell r="K115">
            <v>5000</v>
          </cell>
        </row>
      </sheetData>
      <sheetData sheetId="1">
        <row r="11">
          <cell r="G11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9">
      <selection activeCell="E6" sqref="E6"/>
    </sheetView>
  </sheetViews>
  <sheetFormatPr defaultColWidth="11.421875" defaultRowHeight="12.75"/>
  <cols>
    <col min="1" max="2" width="4.28125" style="40" customWidth="1"/>
    <col min="3" max="3" width="5.57421875" style="40" customWidth="1"/>
    <col min="4" max="4" width="5.28125" style="67" customWidth="1"/>
    <col min="5" max="5" width="44.7109375" style="40" customWidth="1"/>
    <col min="6" max="6" width="16.8515625" style="40" customWidth="1"/>
    <col min="7" max="7" width="17.28125" style="40" customWidth="1"/>
    <col min="8" max="8" width="16.7109375" style="40" customWidth="1"/>
    <col min="9" max="16384" width="11.421875" style="40" customWidth="1"/>
  </cols>
  <sheetData>
    <row r="1" spans="1:8" ht="19.5" customHeight="1">
      <c r="A1" s="220"/>
      <c r="B1" s="220"/>
      <c r="C1" s="220"/>
      <c r="D1" s="220"/>
      <c r="E1" s="220"/>
      <c r="F1" s="220"/>
      <c r="G1" s="220"/>
      <c r="H1" s="220"/>
    </row>
    <row r="2" spans="1:8" ht="48" customHeight="1">
      <c r="A2" s="221" t="s">
        <v>128</v>
      </c>
      <c r="B2" s="221"/>
      <c r="C2" s="221"/>
      <c r="D2" s="221"/>
      <c r="E2" s="221"/>
      <c r="F2" s="221"/>
      <c r="G2" s="221"/>
      <c r="H2" s="221"/>
    </row>
    <row r="3" spans="1:8" s="32" customFormat="1" ht="26.25" customHeight="1">
      <c r="A3" s="221" t="s">
        <v>37</v>
      </c>
      <c r="B3" s="221"/>
      <c r="C3" s="221"/>
      <c r="D3" s="221"/>
      <c r="E3" s="221"/>
      <c r="F3" s="221"/>
      <c r="G3" s="222"/>
      <c r="H3" s="222"/>
    </row>
    <row r="4" spans="1:8" ht="16.5" customHeight="1">
      <c r="A4" s="209"/>
      <c r="B4" s="209"/>
      <c r="C4" s="209"/>
      <c r="D4" s="209"/>
      <c r="E4" s="209"/>
      <c r="F4" s="209"/>
      <c r="G4" s="209"/>
      <c r="H4" s="211"/>
    </row>
    <row r="5" spans="1:5" ht="9" customHeight="1">
      <c r="A5" s="41"/>
      <c r="B5" s="42"/>
      <c r="C5" s="42"/>
      <c r="D5" s="42"/>
      <c r="E5" s="42"/>
    </row>
    <row r="6" spans="1:9" ht="27.75" customHeight="1">
      <c r="A6" s="43"/>
      <c r="B6" s="44"/>
      <c r="C6" s="44"/>
      <c r="D6" s="45"/>
      <c r="E6" s="46"/>
      <c r="F6" s="47" t="s">
        <v>120</v>
      </c>
      <c r="G6" s="47" t="s">
        <v>121</v>
      </c>
      <c r="H6" s="48" t="s">
        <v>122</v>
      </c>
      <c r="I6" s="49"/>
    </row>
    <row r="7" spans="1:9" s="53" customFormat="1" ht="21.75" customHeight="1">
      <c r="A7" s="219" t="s">
        <v>38</v>
      </c>
      <c r="B7" s="208"/>
      <c r="C7" s="208"/>
      <c r="D7" s="208"/>
      <c r="E7" s="223"/>
      <c r="F7" s="51">
        <v>10675497</v>
      </c>
      <c r="G7" s="51">
        <v>10695497</v>
      </c>
      <c r="H7" s="51">
        <f>G7</f>
        <v>10695497</v>
      </c>
      <c r="I7" s="52"/>
    </row>
    <row r="8" spans="1:8" s="53" customFormat="1" ht="21.75" customHeight="1">
      <c r="A8" s="219" t="s">
        <v>0</v>
      </c>
      <c r="B8" s="208"/>
      <c r="C8" s="208"/>
      <c r="D8" s="208"/>
      <c r="E8" s="223"/>
      <c r="F8" s="54">
        <f>F7-F9</f>
        <v>10668497</v>
      </c>
      <c r="G8" s="54">
        <f>G7-G9</f>
        <v>10688497</v>
      </c>
      <c r="H8" s="54">
        <f>H7-H9</f>
        <v>10688497</v>
      </c>
    </row>
    <row r="9" spans="1:8" s="53" customFormat="1" ht="21.75" customHeight="1">
      <c r="A9" s="225" t="s">
        <v>1</v>
      </c>
      <c r="B9" s="223"/>
      <c r="C9" s="223"/>
      <c r="D9" s="223"/>
      <c r="E9" s="223"/>
      <c r="F9" s="54">
        <v>7000</v>
      </c>
      <c r="G9" s="54">
        <f>F9</f>
        <v>7000</v>
      </c>
      <c r="H9" s="54">
        <f>F9</f>
        <v>7000</v>
      </c>
    </row>
    <row r="10" spans="1:8" s="53" customFormat="1" ht="21.75" customHeight="1">
      <c r="A10" s="55" t="s">
        <v>39</v>
      </c>
      <c r="B10" s="50"/>
      <c r="C10" s="50"/>
      <c r="D10" s="50"/>
      <c r="E10" s="50"/>
      <c r="F10" s="54">
        <v>10737497</v>
      </c>
      <c r="G10" s="54">
        <v>10757497</v>
      </c>
      <c r="H10" s="54">
        <f>G10</f>
        <v>10757497</v>
      </c>
    </row>
    <row r="11" spans="1:8" s="53" customFormat="1" ht="21.75" customHeight="1">
      <c r="A11" s="207" t="s">
        <v>2</v>
      </c>
      <c r="B11" s="208"/>
      <c r="C11" s="208"/>
      <c r="D11" s="208"/>
      <c r="E11" s="226"/>
      <c r="F11" s="51">
        <f>F10-F12</f>
        <v>10468997</v>
      </c>
      <c r="G11" s="51">
        <f>G10-G12</f>
        <v>10488997</v>
      </c>
      <c r="H11" s="51">
        <f>G11</f>
        <v>10488997</v>
      </c>
    </row>
    <row r="12" spans="1:8" s="53" customFormat="1" ht="21.75" customHeight="1">
      <c r="A12" s="225" t="s">
        <v>3</v>
      </c>
      <c r="B12" s="223"/>
      <c r="C12" s="223"/>
      <c r="D12" s="223"/>
      <c r="E12" s="223"/>
      <c r="F12" s="51">
        <v>268500</v>
      </c>
      <c r="G12" s="51">
        <f>F12</f>
        <v>268500</v>
      </c>
      <c r="H12" s="51">
        <f>F12</f>
        <v>268500</v>
      </c>
    </row>
    <row r="13" spans="1:8" s="53" customFormat="1" ht="21.75" customHeight="1">
      <c r="A13" s="207" t="s">
        <v>4</v>
      </c>
      <c r="B13" s="208"/>
      <c r="C13" s="208"/>
      <c r="D13" s="208"/>
      <c r="E13" s="208"/>
      <c r="F13" s="56">
        <f>+F7-F10</f>
        <v>-62000</v>
      </c>
      <c r="G13" s="56">
        <f>+G7-G10</f>
        <v>-62000</v>
      </c>
      <c r="H13" s="56">
        <f>+H7-H10</f>
        <v>-62000</v>
      </c>
    </row>
    <row r="14" spans="1:8" ht="9.75" customHeight="1">
      <c r="A14" s="209"/>
      <c r="B14" s="210"/>
      <c r="C14" s="210"/>
      <c r="D14" s="210"/>
      <c r="E14" s="210"/>
      <c r="F14" s="211"/>
      <c r="G14" s="211"/>
      <c r="H14" s="211"/>
    </row>
    <row r="15" spans="1:9" ht="27.75" customHeight="1">
      <c r="A15" s="43"/>
      <c r="B15" s="44"/>
      <c r="C15" s="44"/>
      <c r="D15" s="45"/>
      <c r="E15" s="46"/>
      <c r="F15" s="47" t="s">
        <v>115</v>
      </c>
      <c r="G15" s="47" t="s">
        <v>116</v>
      </c>
      <c r="H15" s="48" t="s">
        <v>117</v>
      </c>
      <c r="I15" s="49"/>
    </row>
    <row r="16" spans="1:8" ht="21.75" customHeight="1">
      <c r="A16" s="212" t="s">
        <v>5</v>
      </c>
      <c r="B16" s="213"/>
      <c r="C16" s="213"/>
      <c r="D16" s="213"/>
      <c r="E16" s="214"/>
      <c r="F16" s="57">
        <v>62000</v>
      </c>
      <c r="G16" s="57">
        <f>F16</f>
        <v>62000</v>
      </c>
      <c r="H16" s="56">
        <f>G16</f>
        <v>62000</v>
      </c>
    </row>
    <row r="17" spans="1:8" s="58" customFormat="1" ht="9.75" customHeight="1">
      <c r="A17" s="216"/>
      <c r="B17" s="217"/>
      <c r="C17" s="217"/>
      <c r="D17" s="217"/>
      <c r="E17" s="217"/>
      <c r="F17" s="218"/>
      <c r="G17" s="218"/>
      <c r="H17" s="218"/>
    </row>
    <row r="18" spans="1:9" ht="27.75" customHeight="1">
      <c r="A18" s="43"/>
      <c r="B18" s="44"/>
      <c r="C18" s="44"/>
      <c r="D18" s="45"/>
      <c r="E18" s="46"/>
      <c r="F18" s="47" t="s">
        <v>115</v>
      </c>
      <c r="G18" s="47" t="s">
        <v>116</v>
      </c>
      <c r="H18" s="48" t="s">
        <v>117</v>
      </c>
      <c r="I18" s="49"/>
    </row>
    <row r="19" spans="1:8" s="58" customFormat="1" ht="21.75" customHeight="1">
      <c r="A19" s="219" t="s">
        <v>6</v>
      </c>
      <c r="B19" s="208"/>
      <c r="C19" s="208"/>
      <c r="D19" s="208"/>
      <c r="E19" s="208"/>
      <c r="F19" s="54">
        <v>0</v>
      </c>
      <c r="G19" s="54">
        <v>0</v>
      </c>
      <c r="H19" s="54">
        <v>0</v>
      </c>
    </row>
    <row r="20" spans="1:8" s="58" customFormat="1" ht="30.75" customHeight="1">
      <c r="A20" s="219" t="s">
        <v>7</v>
      </c>
      <c r="B20" s="208"/>
      <c r="C20" s="208"/>
      <c r="D20" s="208"/>
      <c r="E20" s="208"/>
      <c r="F20" s="54">
        <v>0</v>
      </c>
      <c r="G20" s="54">
        <v>0</v>
      </c>
      <c r="H20" s="54">
        <v>0</v>
      </c>
    </row>
    <row r="21" spans="1:8" s="58" customFormat="1" ht="21.75" customHeight="1">
      <c r="A21" s="207" t="s">
        <v>8</v>
      </c>
      <c r="B21" s="208"/>
      <c r="C21" s="208"/>
      <c r="D21" s="208"/>
      <c r="E21" s="208"/>
      <c r="F21" s="54">
        <v>0</v>
      </c>
      <c r="G21" s="54">
        <v>0</v>
      </c>
      <c r="H21" s="54">
        <v>0</v>
      </c>
    </row>
    <row r="22" spans="1:8" s="58" customFormat="1" ht="9.75" customHeight="1">
      <c r="A22" s="59"/>
      <c r="B22" s="60"/>
      <c r="C22" s="61"/>
      <c r="D22" s="61"/>
      <c r="E22" s="60"/>
      <c r="F22" s="62"/>
      <c r="G22" s="62"/>
      <c r="H22" s="62"/>
    </row>
    <row r="23" spans="1:8" s="58" customFormat="1" ht="21.75" customHeight="1">
      <c r="A23" s="207" t="s">
        <v>9</v>
      </c>
      <c r="B23" s="208"/>
      <c r="C23" s="208"/>
      <c r="D23" s="208"/>
      <c r="E23" s="208"/>
      <c r="F23" s="63">
        <f>SUM(F13,F16,F21)</f>
        <v>0</v>
      </c>
      <c r="G23" s="63">
        <f>SUM(G13,G16,G21)</f>
        <v>0</v>
      </c>
      <c r="H23" s="63">
        <f>SUM(H13,H16,H21)</f>
        <v>0</v>
      </c>
    </row>
    <row r="24" spans="1:8" s="58" customFormat="1" ht="10.5" customHeight="1">
      <c r="A24" s="64"/>
      <c r="B24" s="65"/>
      <c r="C24" s="65"/>
      <c r="D24" s="65"/>
      <c r="E24" s="65"/>
      <c r="F24" s="66"/>
      <c r="G24" s="66"/>
      <c r="H24" s="66"/>
    </row>
    <row r="25" spans="1:8" s="58" customFormat="1" ht="19.5" customHeight="1">
      <c r="A25" s="224" t="s">
        <v>88</v>
      </c>
      <c r="B25" s="215"/>
      <c r="C25" s="215"/>
      <c r="D25" s="215"/>
      <c r="E25" s="215"/>
      <c r="F25" s="157"/>
      <c r="G25" s="157"/>
      <c r="H25" s="157"/>
    </row>
    <row r="26" spans="1:8" ht="27" customHeight="1">
      <c r="A26" s="215" t="s">
        <v>98</v>
      </c>
      <c r="B26" s="215"/>
      <c r="C26" s="215"/>
      <c r="D26" s="215"/>
      <c r="E26" s="215"/>
      <c r="F26" s="157"/>
      <c r="G26" s="157"/>
      <c r="H26" s="157"/>
    </row>
    <row r="27" spans="1:8" ht="18.75" customHeight="1">
      <c r="A27" s="156"/>
      <c r="B27" s="156"/>
      <c r="C27" s="156"/>
      <c r="D27" s="156"/>
      <c r="E27" s="156"/>
      <c r="F27" s="157"/>
      <c r="G27" s="157"/>
      <c r="H27" s="157"/>
    </row>
    <row r="28" spans="1:8" ht="15" customHeight="1">
      <c r="A28" s="156"/>
      <c r="B28" s="156"/>
      <c r="C28" s="156"/>
      <c r="D28" s="156"/>
      <c r="E28" s="156"/>
      <c r="F28" s="157"/>
      <c r="G28" s="157"/>
      <c r="H28" s="157"/>
    </row>
    <row r="29" spans="1:8" ht="19.5" customHeight="1">
      <c r="A29" s="215" t="s">
        <v>61</v>
      </c>
      <c r="B29" s="215"/>
      <c r="C29" s="215"/>
      <c r="D29" s="215"/>
      <c r="E29" s="215"/>
      <c r="G29" s="206" t="s">
        <v>59</v>
      </c>
      <c r="H29" s="206"/>
    </row>
    <row r="30" spans="1:8" ht="24" customHeight="1">
      <c r="A30" s="215" t="s">
        <v>62</v>
      </c>
      <c r="B30" s="215"/>
      <c r="C30" s="215"/>
      <c r="D30" s="215"/>
      <c r="E30" s="215"/>
      <c r="G30" s="206" t="s">
        <v>104</v>
      </c>
      <c r="H30" s="206"/>
    </row>
    <row r="31" ht="19.5" customHeight="1"/>
    <row r="32" ht="19.5" customHeight="1"/>
    <row r="33" ht="19.5" customHeight="1"/>
  </sheetData>
  <sheetProtection/>
  <mergeCells count="23">
    <mergeCell ref="A25:E25"/>
    <mergeCell ref="A9:E9"/>
    <mergeCell ref="A11:E11"/>
    <mergeCell ref="A12:E12"/>
    <mergeCell ref="A20:E20"/>
    <mergeCell ref="A21:E21"/>
    <mergeCell ref="A23:E23"/>
    <mergeCell ref="A1:H1"/>
    <mergeCell ref="A2:H2"/>
    <mergeCell ref="A3:H3"/>
    <mergeCell ref="A4:H4"/>
    <mergeCell ref="A7:E7"/>
    <mergeCell ref="A8:E8"/>
    <mergeCell ref="G29:H29"/>
    <mergeCell ref="G30:H30"/>
    <mergeCell ref="A13:E13"/>
    <mergeCell ref="A14:H14"/>
    <mergeCell ref="A16:E16"/>
    <mergeCell ref="A29:E29"/>
    <mergeCell ref="A30:E30"/>
    <mergeCell ref="A17:H17"/>
    <mergeCell ref="A19:E19"/>
    <mergeCell ref="A26:E26"/>
  </mergeCells>
  <printOptions horizontalCentered="1"/>
  <pageMargins left="0.3937007874015748" right="0.3937007874015748" top="0.4330708661417323" bottom="0.4330708661417323" header="0.11811023622047245" footer="0.31496062992125984"/>
  <pageSetup horizontalDpi="600" verticalDpi="600" orientation="landscape" paperSize="9" scale="85" r:id="rId1"/>
  <headerFooter alignWithMargins="0">
    <oddHeader>&amp;L&amp;"Times New Roman,Uobičajeno"&amp;12Proračunski korisnik: OŠ Vidikovac
V. Nazora 49., 52100 Pula
OIB:25275875455
Klasa: 003-08/19-01/15
Urbroj: 2168/01-55-56-01-19-2</oddHeader>
  </headerFooter>
  <ignoredErrors>
    <ignoredError sqref="G8: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view="pageLayout" workbookViewId="0" topLeftCell="A86">
      <selection activeCell="B96" sqref="B96"/>
    </sheetView>
  </sheetViews>
  <sheetFormatPr defaultColWidth="0" defaultRowHeight="12.75"/>
  <cols>
    <col min="1" max="1" width="13.140625" style="3" customWidth="1"/>
    <col min="2" max="2" width="32.28125" style="4" customWidth="1"/>
    <col min="3" max="3" width="13.7109375" style="5" customWidth="1"/>
    <col min="4" max="4" width="12.00390625" style="5" customWidth="1"/>
    <col min="5" max="5" width="11.57421875" style="5" customWidth="1"/>
    <col min="6" max="7" width="13.28125" style="5" customWidth="1"/>
    <col min="8" max="8" width="10.7109375" style="5" customWidth="1"/>
    <col min="9" max="9" width="11.140625" style="5" customWidth="1"/>
    <col min="10" max="10" width="10.00390625" style="5" customWidth="1"/>
    <col min="11" max="11" width="9.7109375" style="1" customWidth="1"/>
    <col min="12" max="12" width="9.28125" style="1" customWidth="1"/>
    <col min="13" max="16384" width="0" style="1" hidden="1" customWidth="1"/>
  </cols>
  <sheetData>
    <row r="1" spans="1:12" ht="24" customHeight="1">
      <c r="A1" s="228" t="s">
        <v>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" customFormat="1" ht="67.5" customHeight="1">
      <c r="A2" s="6" t="s">
        <v>19</v>
      </c>
      <c r="B2" s="6" t="s">
        <v>20</v>
      </c>
      <c r="C2" s="7" t="s">
        <v>129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21</v>
      </c>
      <c r="I2" s="6" t="s">
        <v>17</v>
      </c>
      <c r="J2" s="23" t="s">
        <v>18</v>
      </c>
      <c r="K2" s="6" t="s">
        <v>105</v>
      </c>
      <c r="L2" s="6" t="s">
        <v>130</v>
      </c>
    </row>
    <row r="3" spans="1:12" s="2" customFormat="1" ht="25.5" customHeight="1">
      <c r="A3" s="27" t="s">
        <v>45</v>
      </c>
      <c r="B3" s="16" t="s">
        <v>44</v>
      </c>
      <c r="C3" s="231" t="s">
        <v>46</v>
      </c>
      <c r="D3" s="232"/>
      <c r="E3" s="232"/>
      <c r="F3" s="232"/>
      <c r="G3" s="232"/>
      <c r="H3" s="232"/>
      <c r="I3" s="232"/>
      <c r="J3" s="232"/>
      <c r="K3" s="92"/>
      <c r="L3" s="92"/>
    </row>
    <row r="4" spans="1:12" s="2" customFormat="1" ht="25.5" customHeight="1">
      <c r="A4" s="28">
        <v>5002</v>
      </c>
      <c r="B4" s="16" t="s">
        <v>40</v>
      </c>
      <c r="C4" s="229" t="s">
        <v>47</v>
      </c>
      <c r="D4" s="230"/>
      <c r="E4" s="230"/>
      <c r="F4" s="230"/>
      <c r="G4" s="230"/>
      <c r="H4" s="230"/>
      <c r="I4" s="230"/>
      <c r="J4" s="230"/>
      <c r="K4" s="92"/>
      <c r="L4" s="92"/>
    </row>
    <row r="5" spans="1:12" s="2" customFormat="1" ht="25.5" customHeight="1">
      <c r="A5" s="28" t="s">
        <v>89</v>
      </c>
      <c r="B5" s="16" t="s">
        <v>41</v>
      </c>
      <c r="C5" s="229" t="s">
        <v>54</v>
      </c>
      <c r="D5" s="230"/>
      <c r="E5" s="230"/>
      <c r="F5" s="230"/>
      <c r="G5" s="230"/>
      <c r="H5" s="230"/>
      <c r="I5" s="230"/>
      <c r="J5" s="230"/>
      <c r="K5" s="92"/>
      <c r="L5" s="92"/>
    </row>
    <row r="6" spans="1:12" s="2" customFormat="1" ht="25.5" customHeight="1">
      <c r="A6" s="18">
        <v>3</v>
      </c>
      <c r="B6" s="69" t="s">
        <v>22</v>
      </c>
      <c r="C6" s="15">
        <f>SUM(D6:J6)</f>
        <v>625380</v>
      </c>
      <c r="D6" s="15"/>
      <c r="E6" s="15"/>
      <c r="F6" s="15"/>
      <c r="G6" s="15">
        <f>SUM(G7+G12)</f>
        <v>625380</v>
      </c>
      <c r="H6" s="15"/>
      <c r="I6" s="15"/>
      <c r="J6" s="24"/>
      <c r="K6" s="92"/>
      <c r="L6" s="92"/>
    </row>
    <row r="7" spans="1:12" s="2" customFormat="1" ht="25.5" customHeight="1">
      <c r="A7" s="18">
        <v>32</v>
      </c>
      <c r="B7" s="16" t="s">
        <v>27</v>
      </c>
      <c r="C7" s="15">
        <f aca="true" t="shared" si="0" ref="C7:C14">SUM(D7:J7)</f>
        <v>625280</v>
      </c>
      <c r="D7" s="15"/>
      <c r="E7" s="15"/>
      <c r="F7" s="15"/>
      <c r="G7" s="15">
        <f>SUM(G8:G11)</f>
        <v>625280</v>
      </c>
      <c r="H7" s="15"/>
      <c r="I7" s="15"/>
      <c r="J7" s="24"/>
      <c r="K7" s="92">
        <f>C7</f>
        <v>625280</v>
      </c>
      <c r="L7" s="92">
        <f>K7</f>
        <v>625280</v>
      </c>
    </row>
    <row r="8" spans="1:12" ht="17.25" customHeight="1">
      <c r="A8" s="21">
        <v>321</v>
      </c>
      <c r="B8" s="22" t="s">
        <v>28</v>
      </c>
      <c r="C8" s="12">
        <f t="shared" si="0"/>
        <v>68000</v>
      </c>
      <c r="D8" s="12"/>
      <c r="E8" s="12"/>
      <c r="F8" s="12"/>
      <c r="G8" s="12">
        <v>68000</v>
      </c>
      <c r="H8" s="12"/>
      <c r="I8" s="12"/>
      <c r="J8" s="25"/>
      <c r="K8" s="93"/>
      <c r="L8" s="93"/>
    </row>
    <row r="9" spans="1:12" ht="17.25" customHeight="1">
      <c r="A9" s="21">
        <v>322</v>
      </c>
      <c r="B9" s="22" t="s">
        <v>29</v>
      </c>
      <c r="C9" s="12">
        <f>SUM(D9:J9)</f>
        <v>289680</v>
      </c>
      <c r="D9" s="12"/>
      <c r="E9" s="12"/>
      <c r="F9" s="12"/>
      <c r="G9" s="12">
        <v>289680</v>
      </c>
      <c r="H9" s="12"/>
      <c r="I9" s="12"/>
      <c r="J9" s="25"/>
      <c r="K9" s="93"/>
      <c r="L9" s="93"/>
    </row>
    <row r="10" spans="1:12" ht="17.25" customHeight="1">
      <c r="A10" s="21">
        <v>323</v>
      </c>
      <c r="B10" s="22" t="s">
        <v>30</v>
      </c>
      <c r="C10" s="12">
        <f t="shared" si="0"/>
        <v>246100</v>
      </c>
      <c r="D10" s="12"/>
      <c r="E10" s="12"/>
      <c r="F10" s="12"/>
      <c r="G10" s="12">
        <v>246100</v>
      </c>
      <c r="H10" s="12"/>
      <c r="I10" s="12"/>
      <c r="J10" s="25"/>
      <c r="K10" s="93"/>
      <c r="L10" s="93"/>
    </row>
    <row r="11" spans="1:12" ht="30.75" customHeight="1">
      <c r="A11" s="21">
        <v>329</v>
      </c>
      <c r="B11" s="22" t="s">
        <v>31</v>
      </c>
      <c r="C11" s="12">
        <f t="shared" si="0"/>
        <v>21500</v>
      </c>
      <c r="D11" s="12"/>
      <c r="E11" s="12"/>
      <c r="F11" s="12"/>
      <c r="G11" s="12">
        <v>21500</v>
      </c>
      <c r="H11" s="12"/>
      <c r="I11" s="12"/>
      <c r="J11" s="25"/>
      <c r="K11" s="93"/>
      <c r="L11" s="93"/>
    </row>
    <row r="12" spans="1:12" s="2" customFormat="1" ht="25.5" customHeight="1">
      <c r="A12" s="18">
        <v>34</v>
      </c>
      <c r="B12" s="16" t="s">
        <v>32</v>
      </c>
      <c r="C12" s="15">
        <f t="shared" si="0"/>
        <v>100</v>
      </c>
      <c r="D12" s="15"/>
      <c r="E12" s="15"/>
      <c r="F12" s="15"/>
      <c r="G12" s="15">
        <f>SUM(G13)</f>
        <v>100</v>
      </c>
      <c r="H12" s="15"/>
      <c r="I12" s="15"/>
      <c r="J12" s="24"/>
      <c r="K12" s="92">
        <f>C12</f>
        <v>100</v>
      </c>
      <c r="L12" s="92">
        <f>K12</f>
        <v>100</v>
      </c>
    </row>
    <row r="13" spans="1:12" ht="17.25" customHeight="1">
      <c r="A13" s="21">
        <v>343</v>
      </c>
      <c r="B13" s="22" t="s">
        <v>33</v>
      </c>
      <c r="C13" s="12">
        <f t="shared" si="0"/>
        <v>100</v>
      </c>
      <c r="D13" s="12"/>
      <c r="E13" s="12"/>
      <c r="F13" s="12"/>
      <c r="G13" s="12">
        <v>100</v>
      </c>
      <c r="H13" s="12"/>
      <c r="I13" s="12"/>
      <c r="J13" s="25"/>
      <c r="K13" s="93"/>
      <c r="L13" s="93"/>
    </row>
    <row r="14" spans="1:14" ht="26.25" customHeight="1">
      <c r="A14" s="18"/>
      <c r="B14" s="19"/>
      <c r="C14" s="15">
        <f t="shared" si="0"/>
        <v>625380</v>
      </c>
      <c r="D14" s="15"/>
      <c r="E14" s="15"/>
      <c r="F14" s="15"/>
      <c r="G14" s="15">
        <f>SUM(G6)</f>
        <v>625380</v>
      </c>
      <c r="H14" s="15"/>
      <c r="I14" s="15"/>
      <c r="J14" s="24"/>
      <c r="K14" s="92">
        <f>SUM(K3:K13)</f>
        <v>625380</v>
      </c>
      <c r="L14" s="92">
        <f>SUM(L3:N13)</f>
        <v>625380</v>
      </c>
      <c r="M14" s="2"/>
      <c r="N14" s="2"/>
    </row>
    <row r="15" spans="1:12" ht="26.25" customHeight="1">
      <c r="A15" s="37"/>
      <c r="B15" s="38"/>
      <c r="C15" s="36"/>
      <c r="D15" s="36"/>
      <c r="E15" s="36"/>
      <c r="F15" s="36"/>
      <c r="G15" s="36"/>
      <c r="H15" s="36"/>
      <c r="I15" s="36"/>
      <c r="J15" s="36"/>
      <c r="K15" s="35"/>
      <c r="L15" s="35"/>
    </row>
    <row r="16" spans="1:10" ht="26.25" customHeight="1">
      <c r="A16" s="29"/>
      <c r="B16" s="30"/>
      <c r="C16" s="17"/>
      <c r="D16" s="17"/>
      <c r="E16" s="17"/>
      <c r="F16" s="17"/>
      <c r="G16" s="17"/>
      <c r="H16" s="17"/>
      <c r="I16" s="17"/>
      <c r="J16" s="17"/>
    </row>
    <row r="17" spans="1:10" ht="26.25" customHeight="1">
      <c r="A17" s="29"/>
      <c r="B17" s="30"/>
      <c r="C17" s="17"/>
      <c r="D17" s="17"/>
      <c r="E17" s="17"/>
      <c r="F17" s="17"/>
      <c r="G17" s="17"/>
      <c r="H17" s="17"/>
      <c r="I17" s="17"/>
      <c r="J17" s="17"/>
    </row>
    <row r="18" spans="1:10" ht="26.25" customHeight="1">
      <c r="A18" s="29"/>
      <c r="B18" s="30"/>
      <c r="C18" s="17"/>
      <c r="D18" s="17"/>
      <c r="E18" s="17"/>
      <c r="F18" s="17"/>
      <c r="G18" s="17"/>
      <c r="H18" s="17"/>
      <c r="I18" s="17"/>
      <c r="J18" s="17"/>
    </row>
    <row r="19" spans="1:10" ht="26.25" customHeight="1">
      <c r="A19" s="29"/>
      <c r="B19" s="30"/>
      <c r="C19" s="17"/>
      <c r="D19" s="17"/>
      <c r="E19" s="17"/>
      <c r="F19" s="17"/>
      <c r="G19" s="17"/>
      <c r="H19" s="17"/>
      <c r="I19" s="17"/>
      <c r="J19" s="17"/>
    </row>
    <row r="20" spans="1:10" ht="26.25" customHeight="1">
      <c r="A20" s="29"/>
      <c r="B20" s="30"/>
      <c r="C20" s="17"/>
      <c r="D20" s="17"/>
      <c r="E20" s="17"/>
      <c r="F20" s="17"/>
      <c r="G20" s="17"/>
      <c r="H20" s="17"/>
      <c r="I20" s="17"/>
      <c r="J20" s="17"/>
    </row>
    <row r="21" spans="1:10" ht="26.25" customHeight="1">
      <c r="A21" s="29"/>
      <c r="B21" s="30"/>
      <c r="C21" s="17"/>
      <c r="D21" s="17"/>
      <c r="E21" s="17"/>
      <c r="F21" s="17"/>
      <c r="G21" s="17"/>
      <c r="H21" s="17"/>
      <c r="I21" s="17"/>
      <c r="J21" s="17"/>
    </row>
    <row r="22" spans="1:11" ht="26.25" customHeight="1">
      <c r="A22" s="176"/>
      <c r="B22" s="177"/>
      <c r="C22" s="162"/>
      <c r="D22" s="162"/>
      <c r="E22" s="162"/>
      <c r="F22" s="162"/>
      <c r="G22" s="162"/>
      <c r="H22" s="162"/>
      <c r="I22" s="162"/>
      <c r="J22" s="162"/>
      <c r="K22" s="178"/>
    </row>
    <row r="23" spans="1:12" s="2" customFormat="1" ht="67.5" customHeight="1">
      <c r="A23" s="6" t="s">
        <v>19</v>
      </c>
      <c r="B23" s="6" t="s">
        <v>20</v>
      </c>
      <c r="C23" s="7" t="s">
        <v>131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21</v>
      </c>
      <c r="I23" s="6" t="s">
        <v>17</v>
      </c>
      <c r="J23" s="23" t="s">
        <v>18</v>
      </c>
      <c r="K23" s="6" t="s">
        <v>105</v>
      </c>
      <c r="L23" s="6" t="s">
        <v>130</v>
      </c>
    </row>
    <row r="24" spans="1:14" ht="30.75" customHeight="1">
      <c r="A24" s="27" t="s">
        <v>45</v>
      </c>
      <c r="B24" s="16" t="s">
        <v>44</v>
      </c>
      <c r="C24" s="237" t="s">
        <v>46</v>
      </c>
      <c r="D24" s="237"/>
      <c r="E24" s="237"/>
      <c r="F24" s="237"/>
      <c r="G24" s="237"/>
      <c r="H24" s="237"/>
      <c r="I24" s="237"/>
      <c r="J24" s="237"/>
      <c r="K24" s="85"/>
      <c r="L24" s="86"/>
      <c r="M24" s="87"/>
      <c r="N24" s="87"/>
    </row>
    <row r="25" spans="1:14" ht="25.5" customHeight="1">
      <c r="A25" s="28">
        <v>5003</v>
      </c>
      <c r="B25" s="16" t="s">
        <v>40</v>
      </c>
      <c r="C25" s="236" t="s">
        <v>48</v>
      </c>
      <c r="D25" s="236"/>
      <c r="E25" s="236"/>
      <c r="F25" s="236"/>
      <c r="G25" s="236"/>
      <c r="H25" s="236"/>
      <c r="I25" s="236"/>
      <c r="J25" s="236"/>
      <c r="K25" s="85"/>
      <c r="L25" s="85"/>
      <c r="M25" s="87"/>
      <c r="N25" s="87"/>
    </row>
    <row r="26" spans="1:14" s="2" customFormat="1" ht="25.5" customHeight="1">
      <c r="A26" s="28" t="s">
        <v>90</v>
      </c>
      <c r="B26" s="16" t="s">
        <v>41</v>
      </c>
      <c r="C26" s="229" t="s">
        <v>53</v>
      </c>
      <c r="D26" s="230"/>
      <c r="E26" s="230"/>
      <c r="F26" s="230"/>
      <c r="G26" s="230"/>
      <c r="H26" s="230"/>
      <c r="I26" s="230"/>
      <c r="J26" s="230"/>
      <c r="K26" s="88"/>
      <c r="L26" s="88"/>
      <c r="M26" s="89"/>
      <c r="N26" s="89"/>
    </row>
    <row r="27" spans="1:14" s="2" customFormat="1" ht="25.5" customHeight="1">
      <c r="A27" s="18">
        <v>3</v>
      </c>
      <c r="B27" s="19" t="s">
        <v>22</v>
      </c>
      <c r="C27" s="15">
        <f>SUM(D27:J27)</f>
        <v>658120</v>
      </c>
      <c r="D27" s="15">
        <f>SUM(D28+D32)</f>
        <v>408840</v>
      </c>
      <c r="E27" s="15"/>
      <c r="F27" s="15">
        <f>SUM(F28+F32)</f>
        <v>233510</v>
      </c>
      <c r="G27" s="15">
        <f>SUM(G28+G32)</f>
        <v>15770</v>
      </c>
      <c r="H27" s="15"/>
      <c r="I27" s="15"/>
      <c r="J27" s="24"/>
      <c r="K27" s="94"/>
      <c r="L27" s="94"/>
      <c r="M27" s="89"/>
      <c r="N27" s="89"/>
    </row>
    <row r="28" spans="1:14" s="2" customFormat="1" ht="25.5" customHeight="1">
      <c r="A28" s="18">
        <v>31</v>
      </c>
      <c r="B28" s="16" t="s">
        <v>23</v>
      </c>
      <c r="C28" s="15">
        <f aca="true" t="shared" si="1" ref="C28:C36">SUM(D28:J28)</f>
        <v>641360</v>
      </c>
      <c r="D28" s="15">
        <f>SUM(D29:D31)</f>
        <v>397940</v>
      </c>
      <c r="E28" s="20"/>
      <c r="F28" s="15">
        <f>SUM(F29:F31)</f>
        <v>228110</v>
      </c>
      <c r="G28" s="15">
        <f>SUM(G29:G31)</f>
        <v>15310</v>
      </c>
      <c r="H28" s="15"/>
      <c r="I28" s="15"/>
      <c r="J28" s="24"/>
      <c r="K28" s="94">
        <f>C28</f>
        <v>641360</v>
      </c>
      <c r="L28" s="94">
        <f>K28</f>
        <v>641360</v>
      </c>
      <c r="M28" s="89"/>
      <c r="N28" s="89"/>
    </row>
    <row r="29" spans="1:14" ht="17.25" customHeight="1">
      <c r="A29" s="21">
        <v>311</v>
      </c>
      <c r="B29" s="22" t="s">
        <v>24</v>
      </c>
      <c r="C29" s="12">
        <f t="shared" si="1"/>
        <v>532830</v>
      </c>
      <c r="D29" s="12">
        <v>329850</v>
      </c>
      <c r="E29" s="31"/>
      <c r="F29" s="12">
        <v>190700</v>
      </c>
      <c r="G29" s="12">
        <v>12280</v>
      </c>
      <c r="H29" s="12"/>
      <c r="I29" s="12"/>
      <c r="J29" s="25"/>
      <c r="K29" s="95"/>
      <c r="L29" s="95"/>
      <c r="M29" s="87"/>
      <c r="N29" s="87"/>
    </row>
    <row r="30" spans="1:14" ht="17.25" customHeight="1">
      <c r="A30" s="21">
        <v>312</v>
      </c>
      <c r="B30" s="22" t="s">
        <v>25</v>
      </c>
      <c r="C30" s="12">
        <f>SUM(D30:J30)</f>
        <v>20550</v>
      </c>
      <c r="D30" s="12">
        <v>13640</v>
      </c>
      <c r="E30" s="31"/>
      <c r="F30" s="12">
        <v>5910</v>
      </c>
      <c r="G30" s="12">
        <v>1000</v>
      </c>
      <c r="H30" s="12"/>
      <c r="I30" s="12"/>
      <c r="J30" s="25"/>
      <c r="K30" s="95"/>
      <c r="L30" s="95"/>
      <c r="M30" s="87"/>
      <c r="N30" s="87"/>
    </row>
    <row r="31" spans="1:14" ht="17.25" customHeight="1">
      <c r="A31" s="21">
        <v>313</v>
      </c>
      <c r="B31" s="22" t="s">
        <v>26</v>
      </c>
      <c r="C31" s="12">
        <f t="shared" si="1"/>
        <v>87980</v>
      </c>
      <c r="D31" s="12">
        <v>54450</v>
      </c>
      <c r="E31" s="31"/>
      <c r="F31" s="12">
        <v>31500</v>
      </c>
      <c r="G31" s="12">
        <v>2030</v>
      </c>
      <c r="H31" s="12"/>
      <c r="I31" s="12"/>
      <c r="J31" s="25"/>
      <c r="K31" s="95"/>
      <c r="L31" s="95"/>
      <c r="M31" s="87"/>
      <c r="N31" s="87"/>
    </row>
    <row r="32" spans="1:14" s="2" customFormat="1" ht="25.5" customHeight="1">
      <c r="A32" s="18">
        <v>32</v>
      </c>
      <c r="B32" s="16" t="s">
        <v>27</v>
      </c>
      <c r="C32" s="15">
        <f t="shared" si="1"/>
        <v>16760</v>
      </c>
      <c r="D32" s="15">
        <f>SUM(D33:D36)</f>
        <v>10900</v>
      </c>
      <c r="E32" s="20"/>
      <c r="F32" s="15">
        <f>SUM(F33:F36)</f>
        <v>5400</v>
      </c>
      <c r="G32" s="15">
        <f>SUM(G33:G36)</f>
        <v>460</v>
      </c>
      <c r="H32" s="15"/>
      <c r="I32" s="15"/>
      <c r="J32" s="24"/>
      <c r="K32" s="94">
        <f>C32</f>
        <v>16760</v>
      </c>
      <c r="L32" s="94">
        <f>K32</f>
        <v>16760</v>
      </c>
      <c r="M32" s="89"/>
      <c r="N32" s="89"/>
    </row>
    <row r="33" spans="1:14" ht="17.25" customHeight="1">
      <c r="A33" s="21">
        <v>321</v>
      </c>
      <c r="B33" s="22" t="s">
        <v>28</v>
      </c>
      <c r="C33" s="12">
        <f t="shared" si="1"/>
        <v>16760</v>
      </c>
      <c r="D33" s="12">
        <v>10900</v>
      </c>
      <c r="E33" s="31"/>
      <c r="F33" s="12">
        <v>5400</v>
      </c>
      <c r="G33" s="12">
        <v>460</v>
      </c>
      <c r="H33" s="12"/>
      <c r="I33" s="12"/>
      <c r="J33" s="25"/>
      <c r="K33" s="95"/>
      <c r="L33" s="95"/>
      <c r="M33" s="87"/>
      <c r="N33" s="87"/>
    </row>
    <row r="34" spans="1:14" ht="17.25" customHeight="1">
      <c r="A34" s="21">
        <v>322</v>
      </c>
      <c r="B34" s="22" t="s">
        <v>29</v>
      </c>
      <c r="C34" s="12">
        <f t="shared" si="1"/>
        <v>0</v>
      </c>
      <c r="D34" s="12">
        <v>0</v>
      </c>
      <c r="E34" s="31"/>
      <c r="F34" s="12">
        <v>0</v>
      </c>
      <c r="G34" s="12">
        <v>0</v>
      </c>
      <c r="H34" s="12"/>
      <c r="I34" s="12"/>
      <c r="J34" s="25"/>
      <c r="K34" s="95"/>
      <c r="L34" s="95"/>
      <c r="M34" s="87"/>
      <c r="N34" s="87"/>
    </row>
    <row r="35" spans="1:14" ht="17.25" customHeight="1">
      <c r="A35" s="21">
        <v>323</v>
      </c>
      <c r="B35" s="22" t="s">
        <v>30</v>
      </c>
      <c r="C35" s="12">
        <f t="shared" si="1"/>
        <v>0</v>
      </c>
      <c r="D35" s="12">
        <v>0</v>
      </c>
      <c r="E35" s="31"/>
      <c r="F35" s="12">
        <v>0</v>
      </c>
      <c r="G35" s="12">
        <v>0</v>
      </c>
      <c r="H35" s="12"/>
      <c r="I35" s="12"/>
      <c r="J35" s="25"/>
      <c r="K35" s="95"/>
      <c r="L35" s="95"/>
      <c r="M35" s="87"/>
      <c r="N35" s="87"/>
    </row>
    <row r="36" spans="1:14" ht="30.75" customHeight="1">
      <c r="A36" s="21">
        <v>329</v>
      </c>
      <c r="B36" s="22" t="s">
        <v>31</v>
      </c>
      <c r="C36" s="12">
        <f t="shared" si="1"/>
        <v>0</v>
      </c>
      <c r="D36" s="12">
        <v>0</v>
      </c>
      <c r="E36" s="31"/>
      <c r="F36" s="12">
        <v>0</v>
      </c>
      <c r="G36" s="12">
        <v>0</v>
      </c>
      <c r="H36" s="12"/>
      <c r="I36" s="12"/>
      <c r="J36" s="25"/>
      <c r="K36" s="95"/>
      <c r="L36" s="95"/>
      <c r="M36" s="87"/>
      <c r="N36" s="87"/>
    </row>
    <row r="37" spans="1:14" ht="26.25" customHeight="1">
      <c r="A37" s="10"/>
      <c r="B37" s="11"/>
      <c r="C37" s="15">
        <f>SUM(D37:J37)</f>
        <v>658120</v>
      </c>
      <c r="D37" s="15">
        <f>SUM(D27)</f>
        <v>408840</v>
      </c>
      <c r="E37" s="31"/>
      <c r="F37" s="15">
        <f>SUM(F27)</f>
        <v>233510</v>
      </c>
      <c r="G37" s="15">
        <f>SUM(G27)</f>
        <v>15770</v>
      </c>
      <c r="H37" s="12"/>
      <c r="I37" s="12"/>
      <c r="J37" s="25"/>
      <c r="K37" s="94">
        <f>SUM(K24:K36)</f>
        <v>658120</v>
      </c>
      <c r="L37" s="94">
        <f>SUM(L24:N36)</f>
        <v>658120</v>
      </c>
      <c r="M37" s="89"/>
      <c r="N37" s="89"/>
    </row>
    <row r="38" spans="1:14" ht="24.75" customHeight="1">
      <c r="A38" s="13"/>
      <c r="B38" s="8"/>
      <c r="C38" s="17"/>
      <c r="D38" s="17"/>
      <c r="F38" s="17"/>
      <c r="G38" s="17"/>
      <c r="H38" s="14"/>
      <c r="I38" s="14"/>
      <c r="J38" s="14"/>
      <c r="K38" s="84"/>
      <c r="L38" s="84"/>
      <c r="M38" s="84"/>
      <c r="N38" s="84"/>
    </row>
    <row r="39" spans="1:14" ht="24.75" customHeight="1">
      <c r="A39" s="13"/>
      <c r="B39" s="8"/>
      <c r="C39" s="17"/>
      <c r="D39" s="17"/>
      <c r="F39" s="17"/>
      <c r="G39" s="17"/>
      <c r="H39" s="14"/>
      <c r="I39" s="14"/>
      <c r="J39" s="14"/>
      <c r="K39" s="84"/>
      <c r="L39" s="84"/>
      <c r="M39" s="84"/>
      <c r="N39" s="84"/>
    </row>
    <row r="40" spans="1:14" ht="24.75" customHeight="1">
      <c r="A40" s="13"/>
      <c r="B40" s="8"/>
      <c r="C40" s="17"/>
      <c r="D40" s="17"/>
      <c r="F40" s="17"/>
      <c r="G40" s="17"/>
      <c r="H40" s="14"/>
      <c r="I40" s="14"/>
      <c r="J40" s="14"/>
      <c r="K40" s="84"/>
      <c r="L40" s="84"/>
      <c r="M40" s="84"/>
      <c r="N40" s="84"/>
    </row>
    <row r="41" spans="1:14" ht="24.75" customHeight="1">
      <c r="A41" s="13"/>
      <c r="B41" s="8"/>
      <c r="C41" s="17"/>
      <c r="D41" s="17"/>
      <c r="F41" s="17"/>
      <c r="G41" s="17"/>
      <c r="H41" s="14"/>
      <c r="I41" s="14"/>
      <c r="J41" s="14"/>
      <c r="K41" s="84"/>
      <c r="L41" s="84"/>
      <c r="M41" s="84"/>
      <c r="N41" s="84"/>
    </row>
    <row r="42" spans="1:14" ht="30.75" customHeight="1">
      <c r="A42" s="13"/>
      <c r="B42" s="8"/>
      <c r="C42" s="17"/>
      <c r="D42" s="17"/>
      <c r="F42" s="17"/>
      <c r="G42" s="17"/>
      <c r="H42" s="14"/>
      <c r="I42" s="14"/>
      <c r="J42" s="14"/>
      <c r="K42" s="84"/>
      <c r="L42" s="84"/>
      <c r="M42" s="84"/>
      <c r="N42" s="84"/>
    </row>
    <row r="43" spans="1:14" ht="30.75" customHeight="1">
      <c r="A43" s="13"/>
      <c r="B43" s="8"/>
      <c r="C43" s="17"/>
      <c r="D43" s="17"/>
      <c r="F43" s="17"/>
      <c r="G43" s="17"/>
      <c r="H43" s="14"/>
      <c r="I43" s="14"/>
      <c r="J43" s="14"/>
      <c r="K43" s="84"/>
      <c r="L43" s="84"/>
      <c r="M43" s="84"/>
      <c r="N43" s="84"/>
    </row>
    <row r="44" spans="1:12" s="2" customFormat="1" ht="67.5" customHeight="1">
      <c r="A44" s="6" t="s">
        <v>19</v>
      </c>
      <c r="B44" s="6" t="s">
        <v>20</v>
      </c>
      <c r="C44" s="7" t="s">
        <v>132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21</v>
      </c>
      <c r="I44" s="6" t="s">
        <v>17</v>
      </c>
      <c r="J44" s="23" t="s">
        <v>18</v>
      </c>
      <c r="K44" s="6" t="s">
        <v>105</v>
      </c>
      <c r="L44" s="6" t="s">
        <v>130</v>
      </c>
    </row>
    <row r="45" spans="1:14" ht="21" customHeight="1">
      <c r="A45" s="27" t="s">
        <v>45</v>
      </c>
      <c r="B45" s="16" t="s">
        <v>44</v>
      </c>
      <c r="C45" s="231" t="s">
        <v>46</v>
      </c>
      <c r="D45" s="232"/>
      <c r="E45" s="232"/>
      <c r="F45" s="232"/>
      <c r="G45" s="232"/>
      <c r="H45" s="232"/>
      <c r="I45" s="232"/>
      <c r="J45" s="232"/>
      <c r="K45" s="83"/>
      <c r="L45" s="83"/>
      <c r="M45" s="90"/>
      <c r="N45" s="90"/>
    </row>
    <row r="46" spans="1:14" ht="21" customHeight="1">
      <c r="A46" s="28">
        <v>5003</v>
      </c>
      <c r="B46" s="16" t="s">
        <v>40</v>
      </c>
      <c r="C46" s="229" t="s">
        <v>48</v>
      </c>
      <c r="D46" s="230"/>
      <c r="E46" s="230"/>
      <c r="F46" s="230"/>
      <c r="G46" s="230"/>
      <c r="H46" s="230"/>
      <c r="I46" s="230"/>
      <c r="J46" s="230"/>
      <c r="K46" s="83"/>
      <c r="L46" s="83"/>
      <c r="M46" s="90"/>
      <c r="N46" s="90"/>
    </row>
    <row r="47" spans="1:14" s="2" customFormat="1" ht="21" customHeight="1">
      <c r="A47" s="28" t="s">
        <v>91</v>
      </c>
      <c r="B47" s="16" t="s">
        <v>41</v>
      </c>
      <c r="C47" s="229" t="s">
        <v>52</v>
      </c>
      <c r="D47" s="230"/>
      <c r="E47" s="230"/>
      <c r="F47" s="230"/>
      <c r="G47" s="230"/>
      <c r="H47" s="230"/>
      <c r="I47" s="230"/>
      <c r="J47" s="230"/>
      <c r="K47" s="82"/>
      <c r="L47" s="82"/>
      <c r="M47" s="91"/>
      <c r="N47" s="91"/>
    </row>
    <row r="48" spans="1:14" s="2" customFormat="1" ht="21" customHeight="1">
      <c r="A48" s="18">
        <v>3</v>
      </c>
      <c r="B48" s="16" t="s">
        <v>22</v>
      </c>
      <c r="C48" s="15">
        <f>SUM(C49+C53)</f>
        <v>1015400</v>
      </c>
      <c r="D48" s="15">
        <f aca="true" t="shared" si="2" ref="D48:I48">SUM(D49+D53)</f>
        <v>127000</v>
      </c>
      <c r="E48" s="15">
        <f t="shared" si="2"/>
        <v>35000</v>
      </c>
      <c r="F48" s="15">
        <f>SUM(F49+F53+F59)</f>
        <v>755000</v>
      </c>
      <c r="G48" s="15">
        <f t="shared" si="2"/>
        <v>88500</v>
      </c>
      <c r="H48" s="15">
        <f t="shared" si="2"/>
        <v>5000</v>
      </c>
      <c r="I48" s="15">
        <f t="shared" si="2"/>
        <v>5000</v>
      </c>
      <c r="J48" s="24"/>
      <c r="K48" s="92"/>
      <c r="L48" s="92"/>
      <c r="M48" s="91"/>
      <c r="N48" s="91"/>
    </row>
    <row r="49" spans="1:14" s="2" customFormat="1" ht="18.75" customHeight="1">
      <c r="A49" s="18">
        <v>31</v>
      </c>
      <c r="B49" s="16" t="s">
        <v>23</v>
      </c>
      <c r="C49" s="15">
        <f aca="true" t="shared" si="3" ref="C49:C64">SUM(D49:J49)</f>
        <v>207100</v>
      </c>
      <c r="D49" s="15">
        <f aca="true" t="shared" si="4" ref="D49:I49">SUM(D50:D52)</f>
        <v>110000</v>
      </c>
      <c r="E49" s="15">
        <f t="shared" si="4"/>
        <v>15000</v>
      </c>
      <c r="F49" s="15">
        <f t="shared" si="4"/>
        <v>78300</v>
      </c>
      <c r="G49" s="15">
        <f t="shared" si="4"/>
        <v>3800</v>
      </c>
      <c r="H49" s="15">
        <f t="shared" si="4"/>
        <v>0</v>
      </c>
      <c r="I49" s="15">
        <f t="shared" si="4"/>
        <v>0</v>
      </c>
      <c r="J49" s="24"/>
      <c r="K49" s="92">
        <v>97100</v>
      </c>
      <c r="L49" s="92">
        <v>97100</v>
      </c>
      <c r="M49" s="91"/>
      <c r="N49" s="91"/>
    </row>
    <row r="50" spans="1:14" ht="17.25" customHeight="1">
      <c r="A50" s="21">
        <v>311</v>
      </c>
      <c r="B50" s="22" t="s">
        <v>24</v>
      </c>
      <c r="C50" s="12">
        <f t="shared" si="3"/>
        <v>163150</v>
      </c>
      <c r="D50" s="12">
        <v>94400</v>
      </c>
      <c r="E50" s="12">
        <v>0</v>
      </c>
      <c r="F50" s="12">
        <v>65500</v>
      </c>
      <c r="G50" s="12">
        <v>3250</v>
      </c>
      <c r="H50" s="12">
        <v>0</v>
      </c>
      <c r="I50" s="12">
        <v>0</v>
      </c>
      <c r="J50" s="25"/>
      <c r="K50" s="93"/>
      <c r="L50" s="93"/>
      <c r="M50" s="90"/>
      <c r="N50" s="90"/>
    </row>
    <row r="51" spans="1:14" ht="17.25" customHeight="1">
      <c r="A51" s="21">
        <v>312</v>
      </c>
      <c r="B51" s="22" t="s">
        <v>25</v>
      </c>
      <c r="C51" s="12">
        <f t="shared" si="3"/>
        <v>17000</v>
      </c>
      <c r="D51" s="12">
        <v>0</v>
      </c>
      <c r="E51" s="12">
        <v>15000</v>
      </c>
      <c r="F51" s="12">
        <v>2000</v>
      </c>
      <c r="G51" s="12">
        <v>0</v>
      </c>
      <c r="H51" s="12">
        <v>0</v>
      </c>
      <c r="I51" s="12">
        <v>0</v>
      </c>
      <c r="J51" s="25"/>
      <c r="K51" s="93"/>
      <c r="L51" s="93"/>
      <c r="M51" s="90"/>
      <c r="N51" s="90"/>
    </row>
    <row r="52" spans="1:14" ht="17.25" customHeight="1">
      <c r="A52" s="21">
        <v>313</v>
      </c>
      <c r="B52" s="22" t="s">
        <v>26</v>
      </c>
      <c r="C52" s="12">
        <f t="shared" si="3"/>
        <v>26950</v>
      </c>
      <c r="D52" s="12">
        <v>15600</v>
      </c>
      <c r="E52" s="12">
        <v>0</v>
      </c>
      <c r="F52" s="12">
        <v>10800</v>
      </c>
      <c r="G52" s="12">
        <v>550</v>
      </c>
      <c r="H52" s="12">
        <v>0</v>
      </c>
      <c r="I52" s="12">
        <v>0</v>
      </c>
      <c r="J52" s="25"/>
      <c r="K52" s="93"/>
      <c r="L52" s="93"/>
      <c r="M52" s="90"/>
      <c r="N52" s="90"/>
    </row>
    <row r="53" spans="1:14" s="2" customFormat="1" ht="18.75" customHeight="1">
      <c r="A53" s="18">
        <v>32</v>
      </c>
      <c r="B53" s="16" t="s">
        <v>27</v>
      </c>
      <c r="C53" s="15">
        <f aca="true" t="shared" si="5" ref="C53:C58">SUM(D53:J53)</f>
        <v>808300</v>
      </c>
      <c r="D53" s="15">
        <f aca="true" t="shared" si="6" ref="D53:I53">SUM(D54:D58)</f>
        <v>17000</v>
      </c>
      <c r="E53" s="15">
        <f t="shared" si="6"/>
        <v>20000</v>
      </c>
      <c r="F53" s="15">
        <f t="shared" si="6"/>
        <v>676600</v>
      </c>
      <c r="G53" s="15">
        <f t="shared" si="6"/>
        <v>84700</v>
      </c>
      <c r="H53" s="15">
        <f t="shared" si="6"/>
        <v>5000</v>
      </c>
      <c r="I53" s="15">
        <f t="shared" si="6"/>
        <v>5000</v>
      </c>
      <c r="J53" s="24"/>
      <c r="K53" s="92">
        <v>811300</v>
      </c>
      <c r="L53" s="92">
        <f>K53+20000</f>
        <v>831300</v>
      </c>
      <c r="M53" s="91"/>
      <c r="N53" s="91"/>
    </row>
    <row r="54" spans="1:14" ht="17.25" customHeight="1">
      <c r="A54" s="21">
        <v>321</v>
      </c>
      <c r="B54" s="22" t="s">
        <v>28</v>
      </c>
      <c r="C54" s="12">
        <f t="shared" si="5"/>
        <v>45050</v>
      </c>
      <c r="D54" s="12">
        <v>10850</v>
      </c>
      <c r="E54" s="12">
        <v>0</v>
      </c>
      <c r="F54" s="12">
        <v>30700</v>
      </c>
      <c r="G54" s="12">
        <v>3500</v>
      </c>
      <c r="H54" s="12">
        <v>0</v>
      </c>
      <c r="I54" s="12">
        <v>0</v>
      </c>
      <c r="J54" s="25"/>
      <c r="K54" s="93"/>
      <c r="L54" s="93"/>
      <c r="M54" s="90"/>
      <c r="N54" s="90"/>
    </row>
    <row r="55" spans="1:14" ht="17.25" customHeight="1">
      <c r="A55" s="21">
        <v>322</v>
      </c>
      <c r="B55" s="22" t="s">
        <v>29</v>
      </c>
      <c r="C55" s="12">
        <f t="shared" si="5"/>
        <v>503700</v>
      </c>
      <c r="D55" s="12">
        <v>3500</v>
      </c>
      <c r="E55" s="12">
        <v>10000</v>
      </c>
      <c r="F55" s="12">
        <v>458000</v>
      </c>
      <c r="G55" s="12">
        <v>27200</v>
      </c>
      <c r="H55" s="12">
        <v>5000</v>
      </c>
      <c r="I55" s="12">
        <v>0</v>
      </c>
      <c r="J55" s="25"/>
      <c r="K55" s="93"/>
      <c r="L55" s="93"/>
      <c r="M55" s="90"/>
      <c r="N55" s="90"/>
    </row>
    <row r="56" spans="1:14" ht="17.25" customHeight="1">
      <c r="A56" s="21">
        <v>323</v>
      </c>
      <c r="B56" s="22" t="s">
        <v>30</v>
      </c>
      <c r="C56" s="12">
        <f t="shared" si="5"/>
        <v>192950</v>
      </c>
      <c r="D56" s="12">
        <v>2650</v>
      </c>
      <c r="E56" s="12">
        <v>6000</v>
      </c>
      <c r="F56" s="12">
        <v>168300</v>
      </c>
      <c r="G56" s="12">
        <v>11000</v>
      </c>
      <c r="H56" s="12">
        <v>0</v>
      </c>
      <c r="I56" s="12">
        <v>5000</v>
      </c>
      <c r="J56" s="25"/>
      <c r="K56" s="93"/>
      <c r="L56" s="93"/>
      <c r="M56" s="90"/>
      <c r="N56" s="90"/>
    </row>
    <row r="57" spans="1:14" ht="30.75" customHeight="1">
      <c r="A57" s="21">
        <v>324</v>
      </c>
      <c r="B57" s="22" t="s">
        <v>43</v>
      </c>
      <c r="C57" s="12">
        <f t="shared" si="5"/>
        <v>48200</v>
      </c>
      <c r="D57" s="12">
        <v>0</v>
      </c>
      <c r="E57" s="12">
        <v>0</v>
      </c>
      <c r="F57" s="12">
        <v>8200</v>
      </c>
      <c r="G57" s="12">
        <v>40000</v>
      </c>
      <c r="H57" s="12">
        <v>0</v>
      </c>
      <c r="I57" s="12">
        <v>0</v>
      </c>
      <c r="J57" s="25"/>
      <c r="K57" s="93"/>
      <c r="L57" s="93"/>
      <c r="M57" s="90"/>
      <c r="N57" s="90"/>
    </row>
    <row r="58" spans="1:14" ht="27.75" customHeight="1">
      <c r="A58" s="21">
        <v>329</v>
      </c>
      <c r="B58" s="22" t="s">
        <v>31</v>
      </c>
      <c r="C58" s="12">
        <f t="shared" si="5"/>
        <v>18400</v>
      </c>
      <c r="D58" s="12">
        <v>0</v>
      </c>
      <c r="E58" s="12">
        <v>4000</v>
      </c>
      <c r="F58" s="12">
        <v>11400</v>
      </c>
      <c r="G58" s="12">
        <v>3000</v>
      </c>
      <c r="H58" s="12">
        <v>0</v>
      </c>
      <c r="I58" s="12">
        <v>0</v>
      </c>
      <c r="J58" s="25"/>
      <c r="K58" s="93"/>
      <c r="L58" s="93"/>
      <c r="M58" s="90"/>
      <c r="N58" s="90"/>
    </row>
    <row r="59" spans="1:14" ht="18.75" customHeight="1">
      <c r="A59" s="18">
        <v>34</v>
      </c>
      <c r="B59" s="19" t="s">
        <v>60</v>
      </c>
      <c r="C59" s="15">
        <v>100</v>
      </c>
      <c r="D59" s="15"/>
      <c r="E59" s="15">
        <v>0</v>
      </c>
      <c r="F59" s="15">
        <v>100</v>
      </c>
      <c r="G59" s="15">
        <v>0</v>
      </c>
      <c r="H59" s="15">
        <v>0</v>
      </c>
      <c r="I59" s="15">
        <v>0</v>
      </c>
      <c r="J59" s="24"/>
      <c r="K59" s="92">
        <f>C59:C64</f>
        <v>100</v>
      </c>
      <c r="L59" s="92">
        <f>C59:C64</f>
        <v>100</v>
      </c>
      <c r="M59" s="90"/>
      <c r="N59" s="90"/>
    </row>
    <row r="60" spans="1:14" ht="18" customHeight="1">
      <c r="A60" s="21">
        <v>343</v>
      </c>
      <c r="B60" s="22" t="s">
        <v>33</v>
      </c>
      <c r="C60" s="12">
        <v>100</v>
      </c>
      <c r="D60" s="12"/>
      <c r="E60" s="12">
        <v>0</v>
      </c>
      <c r="F60" s="12">
        <v>100</v>
      </c>
      <c r="G60" s="12">
        <v>0</v>
      </c>
      <c r="H60" s="12">
        <v>0</v>
      </c>
      <c r="I60" s="12">
        <v>0</v>
      </c>
      <c r="J60" s="25"/>
      <c r="K60" s="93"/>
      <c r="L60" s="93"/>
      <c r="M60" s="90"/>
      <c r="N60" s="90"/>
    </row>
    <row r="61" spans="1:14" s="2" customFormat="1" ht="30.75" customHeight="1">
      <c r="A61" s="18">
        <v>4</v>
      </c>
      <c r="B61" s="16" t="s">
        <v>55</v>
      </c>
      <c r="C61" s="15">
        <f t="shared" si="3"/>
        <v>229000</v>
      </c>
      <c r="D61" s="15">
        <f aca="true" t="shared" si="7" ref="D61:I61">SUM(D62)</f>
        <v>0</v>
      </c>
      <c r="E61" s="15">
        <f t="shared" si="7"/>
        <v>65000</v>
      </c>
      <c r="F61" s="15">
        <f t="shared" si="7"/>
        <v>131500</v>
      </c>
      <c r="G61" s="15">
        <f t="shared" si="7"/>
        <v>25500</v>
      </c>
      <c r="H61" s="15">
        <f t="shared" si="7"/>
        <v>5000</v>
      </c>
      <c r="I61" s="15">
        <f t="shared" si="7"/>
        <v>2000</v>
      </c>
      <c r="J61" s="24"/>
      <c r="K61" s="92"/>
      <c r="L61" s="92"/>
      <c r="M61" s="91"/>
      <c r="N61" s="91"/>
    </row>
    <row r="62" spans="1:14" s="2" customFormat="1" ht="31.5" customHeight="1">
      <c r="A62" s="18">
        <v>42</v>
      </c>
      <c r="B62" s="16" t="s">
        <v>35</v>
      </c>
      <c r="C62" s="12">
        <f t="shared" si="3"/>
        <v>229000</v>
      </c>
      <c r="D62" s="15">
        <f aca="true" t="shared" si="8" ref="D62:I62">SUM(D63:D64)</f>
        <v>0</v>
      </c>
      <c r="E62" s="15">
        <f t="shared" si="8"/>
        <v>65000</v>
      </c>
      <c r="F62" s="15">
        <f t="shared" si="8"/>
        <v>131500</v>
      </c>
      <c r="G62" s="15">
        <f t="shared" si="8"/>
        <v>25500</v>
      </c>
      <c r="H62" s="15">
        <f t="shared" si="8"/>
        <v>5000</v>
      </c>
      <c r="I62" s="15">
        <f t="shared" si="8"/>
        <v>2000</v>
      </c>
      <c r="J62" s="24"/>
      <c r="K62" s="92">
        <f>C62</f>
        <v>229000</v>
      </c>
      <c r="L62" s="92">
        <f>C62</f>
        <v>229000</v>
      </c>
      <c r="M62" s="91"/>
      <c r="N62" s="91"/>
    </row>
    <row r="63" spans="1:14" ht="17.25" customHeight="1">
      <c r="A63" s="21">
        <v>422</v>
      </c>
      <c r="B63" s="22" t="s">
        <v>34</v>
      </c>
      <c r="C63" s="12">
        <f t="shared" si="3"/>
        <v>221000</v>
      </c>
      <c r="D63" s="12">
        <v>0</v>
      </c>
      <c r="E63" s="12">
        <v>65000</v>
      </c>
      <c r="F63" s="12">
        <v>125500</v>
      </c>
      <c r="G63" s="12">
        <v>25500</v>
      </c>
      <c r="H63" s="12">
        <v>5000</v>
      </c>
      <c r="I63" s="12">
        <v>0</v>
      </c>
      <c r="J63" s="25"/>
      <c r="K63" s="93"/>
      <c r="L63" s="93"/>
      <c r="M63" s="90"/>
      <c r="N63" s="90"/>
    </row>
    <row r="64" spans="1:14" ht="27.75" customHeight="1">
      <c r="A64" s="21">
        <v>424</v>
      </c>
      <c r="B64" s="22" t="s">
        <v>36</v>
      </c>
      <c r="C64" s="12">
        <f t="shared" si="3"/>
        <v>8000</v>
      </c>
      <c r="D64" s="12">
        <v>0</v>
      </c>
      <c r="E64" s="12">
        <v>0</v>
      </c>
      <c r="F64" s="12">
        <v>6000</v>
      </c>
      <c r="G64" s="12">
        <v>0</v>
      </c>
      <c r="H64" s="12">
        <v>0</v>
      </c>
      <c r="I64" s="12">
        <v>2000</v>
      </c>
      <c r="J64" s="25"/>
      <c r="K64" s="93"/>
      <c r="L64" s="93"/>
      <c r="M64" s="90"/>
      <c r="N64" s="90"/>
    </row>
    <row r="65" spans="1:14" ht="21" customHeight="1">
      <c r="A65" s="165"/>
      <c r="B65" s="166"/>
      <c r="C65" s="167">
        <f>SUM(D65:J65)</f>
        <v>1244500</v>
      </c>
      <c r="D65" s="167">
        <f aca="true" t="shared" si="9" ref="D65:I65">SUM(D48+D61)</f>
        <v>127000</v>
      </c>
      <c r="E65" s="167">
        <f>SUM(E48+E61)</f>
        <v>100000</v>
      </c>
      <c r="F65" s="167">
        <f>SUM(F48+F61)</f>
        <v>886500</v>
      </c>
      <c r="G65" s="167">
        <f>SUM(G48+G61)</f>
        <v>114000</v>
      </c>
      <c r="H65" s="167">
        <f t="shared" si="9"/>
        <v>10000</v>
      </c>
      <c r="I65" s="167">
        <f t="shared" si="9"/>
        <v>7000</v>
      </c>
      <c r="J65" s="168"/>
      <c r="K65" s="179">
        <f>SUM(K45:K64)</f>
        <v>1137500</v>
      </c>
      <c r="L65" s="179">
        <f>SUM(L45:L64)</f>
        <v>1157500</v>
      </c>
      <c r="M65" s="90"/>
      <c r="N65" s="90"/>
    </row>
    <row r="66" spans="1:14" s="178" customFormat="1" ht="21" customHeight="1">
      <c r="A66" s="180"/>
      <c r="B66" s="181"/>
      <c r="C66" s="162"/>
      <c r="D66" s="162"/>
      <c r="E66" s="162"/>
      <c r="F66" s="162"/>
      <c r="G66" s="162"/>
      <c r="H66" s="162"/>
      <c r="I66" s="162"/>
      <c r="J66" s="163"/>
      <c r="K66" s="182"/>
      <c r="L66" s="182"/>
      <c r="M66" s="183"/>
      <c r="N66" s="183"/>
    </row>
    <row r="67" spans="1:12" s="2" customFormat="1" ht="67.5" customHeight="1">
      <c r="A67" s="6" t="s">
        <v>19</v>
      </c>
      <c r="B67" s="6" t="s">
        <v>20</v>
      </c>
      <c r="C67" s="7" t="s">
        <v>131</v>
      </c>
      <c r="D67" s="6" t="s">
        <v>12</v>
      </c>
      <c r="E67" s="6" t="s">
        <v>13</v>
      </c>
      <c r="F67" s="6" t="s">
        <v>14</v>
      </c>
      <c r="G67" s="6" t="s">
        <v>15</v>
      </c>
      <c r="H67" s="6" t="s">
        <v>21</v>
      </c>
      <c r="I67" s="6" t="s">
        <v>17</v>
      </c>
      <c r="J67" s="23" t="s">
        <v>18</v>
      </c>
      <c r="K67" s="6" t="s">
        <v>105</v>
      </c>
      <c r="L67" s="6" t="s">
        <v>130</v>
      </c>
    </row>
    <row r="68" spans="1:14" ht="21" customHeight="1">
      <c r="A68" s="27" t="s">
        <v>45</v>
      </c>
      <c r="B68" s="16" t="s">
        <v>44</v>
      </c>
      <c r="C68" s="231" t="s">
        <v>93</v>
      </c>
      <c r="D68" s="232"/>
      <c r="E68" s="232"/>
      <c r="F68" s="232"/>
      <c r="G68" s="232"/>
      <c r="H68" s="232"/>
      <c r="I68" s="232"/>
      <c r="J68" s="232"/>
      <c r="K68" s="243"/>
      <c r="L68" s="164"/>
      <c r="M68" s="90"/>
      <c r="N68" s="90"/>
    </row>
    <row r="69" spans="1:14" ht="21" customHeight="1">
      <c r="A69" s="28">
        <v>4003</v>
      </c>
      <c r="B69" s="16" t="s">
        <v>40</v>
      </c>
      <c r="C69" s="229" t="s">
        <v>94</v>
      </c>
      <c r="D69" s="230"/>
      <c r="E69" s="230"/>
      <c r="F69" s="230"/>
      <c r="G69" s="230"/>
      <c r="H69" s="230"/>
      <c r="I69" s="230"/>
      <c r="J69" s="230"/>
      <c r="K69" s="235"/>
      <c r="L69" s="164"/>
      <c r="M69" s="90"/>
      <c r="N69" s="90"/>
    </row>
    <row r="70" spans="1:14" ht="21" customHeight="1">
      <c r="A70" s="28" t="s">
        <v>95</v>
      </c>
      <c r="B70" s="16" t="s">
        <v>96</v>
      </c>
      <c r="C70" s="229" t="s">
        <v>97</v>
      </c>
      <c r="D70" s="230"/>
      <c r="E70" s="230"/>
      <c r="F70" s="230"/>
      <c r="G70" s="230"/>
      <c r="H70" s="230"/>
      <c r="I70" s="230"/>
      <c r="J70" s="230"/>
      <c r="K70" s="235"/>
      <c r="L70" s="164"/>
      <c r="M70" s="90"/>
      <c r="N70" s="90"/>
    </row>
    <row r="71" spans="1:14" ht="21" customHeight="1">
      <c r="A71" s="18">
        <v>3</v>
      </c>
      <c r="B71" s="16" t="s">
        <v>22</v>
      </c>
      <c r="C71" s="15">
        <f>SUM(D71:G71)</f>
        <v>141200</v>
      </c>
      <c r="D71" s="15">
        <f aca="true" t="shared" si="10" ref="D71:I71">D72+D76</f>
        <v>65100</v>
      </c>
      <c r="E71" s="15">
        <f t="shared" si="10"/>
        <v>0</v>
      </c>
      <c r="F71" s="15">
        <f t="shared" si="10"/>
        <v>0</v>
      </c>
      <c r="G71" s="15">
        <f t="shared" si="10"/>
        <v>76100</v>
      </c>
      <c r="H71" s="15">
        <f t="shared" si="10"/>
        <v>0</v>
      </c>
      <c r="I71" s="15">
        <f t="shared" si="10"/>
        <v>0</v>
      </c>
      <c r="J71" s="24"/>
      <c r="K71" s="82">
        <f>K72+K76</f>
        <v>141200</v>
      </c>
      <c r="L71" s="82">
        <f>L72+L76</f>
        <v>141200</v>
      </c>
      <c r="M71" s="90"/>
      <c r="N71" s="90"/>
    </row>
    <row r="72" spans="1:14" ht="21" customHeight="1">
      <c r="A72" s="18">
        <v>31</v>
      </c>
      <c r="B72" s="16" t="s">
        <v>23</v>
      </c>
      <c r="C72" s="15">
        <f>SUM(D72:G72)</f>
        <v>132600</v>
      </c>
      <c r="D72" s="15">
        <f aca="true" t="shared" si="11" ref="D72:I72">SUM(D73:D75)</f>
        <v>61000</v>
      </c>
      <c r="E72" s="15">
        <f t="shared" si="11"/>
        <v>0</v>
      </c>
      <c r="F72" s="15">
        <f t="shared" si="11"/>
        <v>0</v>
      </c>
      <c r="G72" s="15">
        <f t="shared" si="11"/>
        <v>71600</v>
      </c>
      <c r="H72" s="15">
        <f t="shared" si="11"/>
        <v>0</v>
      </c>
      <c r="I72" s="15">
        <f t="shared" si="11"/>
        <v>0</v>
      </c>
      <c r="J72" s="24"/>
      <c r="K72" s="82">
        <v>132600</v>
      </c>
      <c r="L72" s="82">
        <v>132600</v>
      </c>
      <c r="M72" s="90"/>
      <c r="N72" s="90"/>
    </row>
    <row r="73" spans="1:14" ht="21" customHeight="1">
      <c r="A73" s="21">
        <v>311</v>
      </c>
      <c r="B73" s="22" t="s">
        <v>24</v>
      </c>
      <c r="C73" s="12">
        <f aca="true" t="shared" si="12" ref="C73:C81">SUM(D73:K73)</f>
        <v>105630</v>
      </c>
      <c r="D73" s="12">
        <v>48550</v>
      </c>
      <c r="E73" s="12">
        <v>0</v>
      </c>
      <c r="F73" s="12">
        <v>0</v>
      </c>
      <c r="G73" s="12">
        <v>57080</v>
      </c>
      <c r="H73" s="12">
        <v>0</v>
      </c>
      <c r="I73" s="12">
        <v>0</v>
      </c>
      <c r="J73" s="25"/>
      <c r="K73" s="12">
        <v>0</v>
      </c>
      <c r="L73" s="12">
        <v>0</v>
      </c>
      <c r="M73" s="90"/>
      <c r="N73" s="90"/>
    </row>
    <row r="74" spans="1:14" ht="21" customHeight="1">
      <c r="A74" s="21">
        <v>312</v>
      </c>
      <c r="B74" s="22" t="s">
        <v>25</v>
      </c>
      <c r="C74" s="12">
        <f t="shared" si="12"/>
        <v>9500</v>
      </c>
      <c r="D74" s="12">
        <v>4400</v>
      </c>
      <c r="E74" s="12">
        <v>0</v>
      </c>
      <c r="F74" s="12">
        <v>0</v>
      </c>
      <c r="G74" s="12">
        <v>5100</v>
      </c>
      <c r="H74" s="12">
        <v>0</v>
      </c>
      <c r="I74" s="12">
        <v>0</v>
      </c>
      <c r="J74" s="25"/>
      <c r="K74" s="12">
        <v>0</v>
      </c>
      <c r="L74" s="12">
        <v>0</v>
      </c>
      <c r="M74" s="90"/>
      <c r="N74" s="90"/>
    </row>
    <row r="75" spans="1:14" ht="21" customHeight="1">
      <c r="A75" s="21">
        <v>313</v>
      </c>
      <c r="B75" s="22" t="s">
        <v>26</v>
      </c>
      <c r="C75" s="12">
        <f t="shared" si="12"/>
        <v>17470</v>
      </c>
      <c r="D75" s="12">
        <v>8050</v>
      </c>
      <c r="E75" s="12">
        <v>0</v>
      </c>
      <c r="F75" s="12">
        <v>0</v>
      </c>
      <c r="G75" s="12">
        <v>9420</v>
      </c>
      <c r="H75" s="12">
        <v>0</v>
      </c>
      <c r="I75" s="12">
        <v>0</v>
      </c>
      <c r="J75" s="25"/>
      <c r="K75" s="12">
        <v>0</v>
      </c>
      <c r="L75" s="12">
        <v>0</v>
      </c>
      <c r="M75" s="90"/>
      <c r="N75" s="90"/>
    </row>
    <row r="76" spans="1:14" ht="21" customHeight="1">
      <c r="A76" s="18">
        <v>32</v>
      </c>
      <c r="B76" s="16" t="s">
        <v>27</v>
      </c>
      <c r="C76" s="15">
        <f>SUM(D76:G76)</f>
        <v>8600</v>
      </c>
      <c r="D76" s="15">
        <f aca="true" t="shared" si="13" ref="D76:I76">SUM(D77:D81)</f>
        <v>4100</v>
      </c>
      <c r="E76" s="15">
        <f t="shared" si="13"/>
        <v>0</v>
      </c>
      <c r="F76" s="15">
        <f t="shared" si="13"/>
        <v>0</v>
      </c>
      <c r="G76" s="15">
        <f t="shared" si="13"/>
        <v>4500</v>
      </c>
      <c r="H76" s="15">
        <f t="shared" si="13"/>
        <v>0</v>
      </c>
      <c r="I76" s="15">
        <f t="shared" si="13"/>
        <v>0</v>
      </c>
      <c r="J76" s="24"/>
      <c r="K76" s="82">
        <v>8600</v>
      </c>
      <c r="L76" s="82">
        <v>8600</v>
      </c>
      <c r="M76" s="90"/>
      <c r="N76" s="90"/>
    </row>
    <row r="77" spans="1:14" ht="21" customHeight="1">
      <c r="A77" s="21">
        <v>321</v>
      </c>
      <c r="B77" s="22" t="s">
        <v>28</v>
      </c>
      <c r="C77" s="12">
        <f t="shared" si="12"/>
        <v>8600</v>
      </c>
      <c r="D77" s="12">
        <v>4100</v>
      </c>
      <c r="E77" s="12">
        <v>0</v>
      </c>
      <c r="F77" s="12">
        <v>0</v>
      </c>
      <c r="G77" s="12">
        <v>4500</v>
      </c>
      <c r="H77" s="12">
        <v>0</v>
      </c>
      <c r="I77" s="12">
        <v>0</v>
      </c>
      <c r="J77" s="25"/>
      <c r="K77" s="12">
        <v>0</v>
      </c>
      <c r="L77" s="12">
        <v>0</v>
      </c>
      <c r="M77" s="90"/>
      <c r="N77" s="90"/>
    </row>
    <row r="78" spans="1:14" ht="21" customHeight="1">
      <c r="A78" s="21">
        <v>322</v>
      </c>
      <c r="B78" s="22" t="s">
        <v>29</v>
      </c>
      <c r="C78" s="12">
        <f t="shared" si="12"/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25"/>
      <c r="K78" s="12">
        <v>0</v>
      </c>
      <c r="L78" s="12">
        <v>0</v>
      </c>
      <c r="M78" s="90"/>
      <c r="N78" s="90"/>
    </row>
    <row r="79" spans="1:14" ht="21" customHeight="1">
      <c r="A79" s="21">
        <v>323</v>
      </c>
      <c r="B79" s="22" t="s">
        <v>30</v>
      </c>
      <c r="C79" s="12">
        <f t="shared" si="12"/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25"/>
      <c r="K79" s="12">
        <v>0</v>
      </c>
      <c r="L79" s="12">
        <v>0</v>
      </c>
      <c r="M79" s="90"/>
      <c r="N79" s="90"/>
    </row>
    <row r="80" spans="1:14" ht="21" customHeight="1">
      <c r="A80" s="21">
        <v>324</v>
      </c>
      <c r="B80" s="22" t="s">
        <v>43</v>
      </c>
      <c r="C80" s="12">
        <f t="shared" si="12"/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25"/>
      <c r="K80" s="12">
        <v>0</v>
      </c>
      <c r="L80" s="12">
        <v>0</v>
      </c>
      <c r="M80" s="90"/>
      <c r="N80" s="90"/>
    </row>
    <row r="81" spans="1:14" ht="21" customHeight="1">
      <c r="A81" s="21">
        <v>329</v>
      </c>
      <c r="B81" s="22" t="s">
        <v>31</v>
      </c>
      <c r="C81" s="12">
        <f t="shared" si="12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25"/>
      <c r="K81" s="12">
        <v>0</v>
      </c>
      <c r="L81" s="12">
        <v>0</v>
      </c>
      <c r="M81" s="90"/>
      <c r="N81" s="90"/>
    </row>
    <row r="82" spans="1:14" ht="21" customHeight="1">
      <c r="A82" s="165"/>
      <c r="B82" s="166"/>
      <c r="C82" s="167">
        <f>SUM(D82:J82)</f>
        <v>141200</v>
      </c>
      <c r="D82" s="167">
        <f aca="true" t="shared" si="14" ref="D82:I82">D71</f>
        <v>65100</v>
      </c>
      <c r="E82" s="167">
        <f t="shared" si="14"/>
        <v>0</v>
      </c>
      <c r="F82" s="167">
        <f t="shared" si="14"/>
        <v>0</v>
      </c>
      <c r="G82" s="167">
        <f t="shared" si="14"/>
        <v>76100</v>
      </c>
      <c r="H82" s="167">
        <f t="shared" si="14"/>
        <v>0</v>
      </c>
      <c r="I82" s="167">
        <f t="shared" si="14"/>
        <v>0</v>
      </c>
      <c r="J82" s="168"/>
      <c r="K82" s="169">
        <f>SUM(K71)</f>
        <v>141200</v>
      </c>
      <c r="L82" s="169">
        <f>SUM(L71)</f>
        <v>141200</v>
      </c>
      <c r="M82" s="90"/>
      <c r="N82" s="90"/>
    </row>
    <row r="83" spans="1:14" s="35" customFormat="1" ht="21" customHeight="1">
      <c r="A83" s="170"/>
      <c r="B83" s="171"/>
      <c r="C83" s="36"/>
      <c r="D83" s="36"/>
      <c r="E83" s="36"/>
      <c r="F83" s="36"/>
      <c r="G83" s="36"/>
      <c r="H83" s="36"/>
      <c r="I83" s="36"/>
      <c r="J83" s="172"/>
      <c r="K83" s="173"/>
      <c r="L83" s="173"/>
      <c r="M83" s="174"/>
      <c r="N83" s="174"/>
    </row>
    <row r="84" spans="1:14" ht="21" customHeight="1">
      <c r="A84" s="13"/>
      <c r="B84" s="8"/>
      <c r="C84" s="17"/>
      <c r="D84" s="17"/>
      <c r="E84" s="17"/>
      <c r="F84" s="17"/>
      <c r="G84" s="17"/>
      <c r="H84" s="17"/>
      <c r="I84" s="17"/>
      <c r="J84" s="14"/>
      <c r="K84" s="91"/>
      <c r="L84" s="91"/>
      <c r="M84" s="90"/>
      <c r="N84" s="90"/>
    </row>
    <row r="85" spans="1:14" ht="21" customHeight="1">
      <c r="A85" s="13"/>
      <c r="B85" s="8"/>
      <c r="C85" s="17"/>
      <c r="D85" s="17"/>
      <c r="E85" s="17"/>
      <c r="F85" s="17"/>
      <c r="G85" s="17"/>
      <c r="H85" s="17"/>
      <c r="I85" s="17"/>
      <c r="J85" s="14"/>
      <c r="K85" s="91"/>
      <c r="L85" s="91"/>
      <c r="M85" s="90"/>
      <c r="N85" s="90"/>
    </row>
    <row r="86" spans="1:14" ht="21" customHeight="1">
      <c r="A86" s="13"/>
      <c r="B86" s="8"/>
      <c r="C86" s="17"/>
      <c r="D86" s="17"/>
      <c r="E86" s="17"/>
      <c r="F86" s="17"/>
      <c r="G86" s="17"/>
      <c r="H86" s="17"/>
      <c r="I86" s="17"/>
      <c r="J86" s="14"/>
      <c r="K86" s="101"/>
      <c r="L86" s="101"/>
      <c r="M86" s="90"/>
      <c r="N86" s="90"/>
    </row>
    <row r="87" spans="1:14" ht="21" customHeight="1">
      <c r="A87" s="13"/>
      <c r="B87" s="8"/>
      <c r="C87" s="17"/>
      <c r="D87" s="17"/>
      <c r="E87" s="17"/>
      <c r="F87" s="17"/>
      <c r="G87" s="17"/>
      <c r="H87" s="17"/>
      <c r="I87" s="17"/>
      <c r="J87" s="14"/>
      <c r="K87" s="101"/>
      <c r="L87" s="101"/>
      <c r="M87" s="90"/>
      <c r="N87" s="90"/>
    </row>
    <row r="88" spans="1:14" ht="21" customHeight="1">
      <c r="A88" s="13"/>
      <c r="B88" s="8"/>
      <c r="C88" s="17"/>
      <c r="D88" s="17"/>
      <c r="E88" s="17"/>
      <c r="F88" s="17"/>
      <c r="G88" s="17"/>
      <c r="H88" s="17"/>
      <c r="I88" s="17"/>
      <c r="J88" s="14"/>
      <c r="K88" s="101"/>
      <c r="L88" s="101"/>
      <c r="M88" s="90"/>
      <c r="N88" s="90"/>
    </row>
    <row r="89" spans="1:14" ht="21" customHeight="1">
      <c r="A89" s="13"/>
      <c r="B89" s="8"/>
      <c r="C89" s="17"/>
      <c r="D89" s="17"/>
      <c r="E89" s="17"/>
      <c r="F89" s="17"/>
      <c r="G89" s="17"/>
      <c r="H89" s="17"/>
      <c r="I89" s="17"/>
      <c r="J89" s="14"/>
      <c r="K89" s="101"/>
      <c r="L89" s="101"/>
      <c r="M89" s="90"/>
      <c r="N89" s="90"/>
    </row>
    <row r="90" spans="1:14" ht="21" customHeight="1">
      <c r="A90" s="13"/>
      <c r="B90" s="8"/>
      <c r="C90" s="17"/>
      <c r="D90" s="17"/>
      <c r="E90" s="17"/>
      <c r="F90" s="17"/>
      <c r="G90" s="17"/>
      <c r="H90" s="17"/>
      <c r="I90" s="17"/>
      <c r="J90" s="14"/>
      <c r="K90" s="101"/>
      <c r="L90" s="101"/>
      <c r="M90" s="90"/>
      <c r="N90" s="90"/>
    </row>
    <row r="91" spans="1:12" s="2" customFormat="1" ht="67.5" customHeight="1">
      <c r="A91" s="6" t="s">
        <v>19</v>
      </c>
      <c r="B91" s="6" t="s">
        <v>20</v>
      </c>
      <c r="C91" s="7" t="s">
        <v>132</v>
      </c>
      <c r="D91" s="6" t="s">
        <v>12</v>
      </c>
      <c r="E91" s="6" t="s">
        <v>13</v>
      </c>
      <c r="F91" s="6" t="s">
        <v>14</v>
      </c>
      <c r="G91" s="6" t="s">
        <v>15</v>
      </c>
      <c r="H91" s="6" t="s">
        <v>21</v>
      </c>
      <c r="I91" s="6" t="s">
        <v>17</v>
      </c>
      <c r="J91" s="23" t="s">
        <v>18</v>
      </c>
      <c r="K91" s="6" t="s">
        <v>105</v>
      </c>
      <c r="L91" s="6" t="s">
        <v>130</v>
      </c>
    </row>
    <row r="92" spans="1:12" ht="25.5" customHeight="1">
      <c r="A92" s="68" t="s">
        <v>49</v>
      </c>
      <c r="B92" s="39" t="s">
        <v>44</v>
      </c>
      <c r="C92" s="233" t="s">
        <v>50</v>
      </c>
      <c r="D92" s="234"/>
      <c r="E92" s="234"/>
      <c r="F92" s="234"/>
      <c r="G92" s="234"/>
      <c r="H92" s="234"/>
      <c r="I92" s="234"/>
      <c r="J92" s="234"/>
      <c r="K92" s="34"/>
      <c r="L92" s="34"/>
    </row>
    <row r="93" spans="1:12" ht="25.5" customHeight="1">
      <c r="A93" s="28">
        <v>5007</v>
      </c>
      <c r="B93" s="16" t="s">
        <v>40</v>
      </c>
      <c r="C93" s="229" t="s">
        <v>50</v>
      </c>
      <c r="D93" s="230"/>
      <c r="E93" s="230"/>
      <c r="F93" s="230"/>
      <c r="G93" s="230"/>
      <c r="H93" s="230"/>
      <c r="I93" s="230"/>
      <c r="J93" s="230"/>
      <c r="K93" s="93"/>
      <c r="L93" s="93"/>
    </row>
    <row r="94" spans="1:12" s="2" customFormat="1" ht="25.5" customHeight="1">
      <c r="A94" s="28" t="s">
        <v>92</v>
      </c>
      <c r="B94" s="16" t="s">
        <v>41</v>
      </c>
      <c r="C94" s="229" t="s">
        <v>51</v>
      </c>
      <c r="D94" s="230"/>
      <c r="E94" s="230"/>
      <c r="F94" s="230"/>
      <c r="G94" s="230"/>
      <c r="H94" s="230"/>
      <c r="I94" s="230"/>
      <c r="J94" s="230"/>
      <c r="K94" s="92"/>
      <c r="L94" s="92"/>
    </row>
    <row r="95" spans="1:12" s="2" customFormat="1" ht="25.5" customHeight="1">
      <c r="A95" s="18">
        <v>3</v>
      </c>
      <c r="B95" s="16" t="s">
        <v>22</v>
      </c>
      <c r="C95" s="15">
        <f>SUM(C96)</f>
        <v>105000</v>
      </c>
      <c r="D95" s="15">
        <f>SUM(D96)</f>
        <v>65000</v>
      </c>
      <c r="E95" s="15">
        <f aca="true" t="shared" si="15" ref="E95:J95">SUM(E96)</f>
        <v>0</v>
      </c>
      <c r="F95" s="15">
        <f t="shared" si="15"/>
        <v>0</v>
      </c>
      <c r="G95" s="15">
        <f t="shared" si="15"/>
        <v>40000</v>
      </c>
      <c r="H95" s="15">
        <f t="shared" si="15"/>
        <v>0</v>
      </c>
      <c r="I95" s="15">
        <f t="shared" si="15"/>
        <v>0</v>
      </c>
      <c r="J95" s="24">
        <f t="shared" si="15"/>
        <v>0</v>
      </c>
      <c r="K95" s="92"/>
      <c r="L95" s="92"/>
    </row>
    <row r="96" spans="1:12" s="2" customFormat="1" ht="25.5" customHeight="1">
      <c r="A96" s="18">
        <v>32</v>
      </c>
      <c r="B96" s="16" t="s">
        <v>27</v>
      </c>
      <c r="C96" s="15">
        <f aca="true" t="shared" si="16" ref="C96:C101">SUM(D96:J96)</f>
        <v>105000</v>
      </c>
      <c r="D96" s="15">
        <f>SUM(D97:D100)</f>
        <v>65000</v>
      </c>
      <c r="E96" s="15">
        <f aca="true" t="shared" si="17" ref="E96:J96">SUM(E97:E100)</f>
        <v>0</v>
      </c>
      <c r="F96" s="15">
        <f t="shared" si="17"/>
        <v>0</v>
      </c>
      <c r="G96" s="15">
        <f t="shared" si="17"/>
        <v>40000</v>
      </c>
      <c r="H96" s="15">
        <f t="shared" si="17"/>
        <v>0</v>
      </c>
      <c r="I96" s="15">
        <f t="shared" si="17"/>
        <v>0</v>
      </c>
      <c r="J96" s="24">
        <f t="shared" si="17"/>
        <v>0</v>
      </c>
      <c r="K96" s="92">
        <f>C96</f>
        <v>105000</v>
      </c>
      <c r="L96" s="92">
        <f>K96</f>
        <v>105000</v>
      </c>
    </row>
    <row r="97" spans="1:12" ht="17.25" customHeight="1">
      <c r="A97" s="21">
        <v>321</v>
      </c>
      <c r="B97" s="22" t="s">
        <v>28</v>
      </c>
      <c r="C97" s="12">
        <f t="shared" si="16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25">
        <v>0</v>
      </c>
      <c r="K97" s="93"/>
      <c r="L97" s="93"/>
    </row>
    <row r="98" spans="1:12" ht="17.25" customHeight="1">
      <c r="A98" s="21">
        <v>322</v>
      </c>
      <c r="B98" s="22" t="s">
        <v>29</v>
      </c>
      <c r="C98" s="12">
        <f t="shared" si="16"/>
        <v>105000</v>
      </c>
      <c r="D98" s="12">
        <v>65000</v>
      </c>
      <c r="E98" s="12">
        <v>0</v>
      </c>
      <c r="F98" s="12">
        <v>0</v>
      </c>
      <c r="G98" s="12">
        <v>40000</v>
      </c>
      <c r="H98" s="12">
        <v>0</v>
      </c>
      <c r="I98" s="12">
        <v>0</v>
      </c>
      <c r="J98" s="25">
        <v>0</v>
      </c>
      <c r="K98" s="93"/>
      <c r="L98" s="93"/>
    </row>
    <row r="99" spans="1:12" ht="17.25" customHeight="1">
      <c r="A99" s="21">
        <v>323</v>
      </c>
      <c r="B99" s="22" t="s">
        <v>30</v>
      </c>
      <c r="C99" s="12">
        <f t="shared" si="16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25">
        <v>0</v>
      </c>
      <c r="K99" s="93"/>
      <c r="L99" s="93"/>
    </row>
    <row r="100" spans="1:12" ht="30">
      <c r="A100" s="21">
        <v>329</v>
      </c>
      <c r="B100" s="22" t="s">
        <v>31</v>
      </c>
      <c r="C100" s="12">
        <f t="shared" si="16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5">
        <v>0</v>
      </c>
      <c r="K100" s="93"/>
      <c r="L100" s="93"/>
    </row>
    <row r="101" spans="1:12" ht="26.25" customHeight="1">
      <c r="A101" s="21"/>
      <c r="B101" s="22"/>
      <c r="C101" s="15">
        <f t="shared" si="16"/>
        <v>105000</v>
      </c>
      <c r="D101" s="15">
        <f>SUM(D95)</f>
        <v>65000</v>
      </c>
      <c r="E101" s="15">
        <f aca="true" t="shared" si="18" ref="E101:J101">SUM(E95)</f>
        <v>0</v>
      </c>
      <c r="F101" s="15">
        <f t="shared" si="18"/>
        <v>0</v>
      </c>
      <c r="G101" s="15">
        <f t="shared" si="18"/>
        <v>40000</v>
      </c>
      <c r="H101" s="15">
        <f t="shared" si="18"/>
        <v>0</v>
      </c>
      <c r="I101" s="15">
        <f t="shared" si="18"/>
        <v>0</v>
      </c>
      <c r="J101" s="24">
        <f t="shared" si="18"/>
        <v>0</v>
      </c>
      <c r="K101" s="92">
        <f>SUM(K95:K100)</f>
        <v>105000</v>
      </c>
      <c r="L101" s="92">
        <f>SUM(L95:L100)</f>
        <v>105000</v>
      </c>
    </row>
    <row r="102" spans="1:12" ht="26.25" customHeight="1">
      <c r="A102" s="184"/>
      <c r="B102" s="185"/>
      <c r="C102" s="36"/>
      <c r="D102" s="36"/>
      <c r="E102" s="36"/>
      <c r="F102" s="36"/>
      <c r="G102" s="36"/>
      <c r="H102" s="36"/>
      <c r="I102" s="36"/>
      <c r="J102" s="36"/>
      <c r="K102" s="102"/>
      <c r="L102" s="102"/>
    </row>
    <row r="103" spans="1:12" ht="26.25" customHeight="1">
      <c r="A103" s="9"/>
      <c r="B103" s="8"/>
      <c r="C103" s="202"/>
      <c r="D103" s="202"/>
      <c r="E103" s="202"/>
      <c r="F103" s="202"/>
      <c r="G103" s="202"/>
      <c r="H103" s="202"/>
      <c r="I103" s="202"/>
      <c r="J103" s="202"/>
      <c r="K103" s="203"/>
      <c r="L103" s="203"/>
    </row>
    <row r="104" spans="1:12" ht="30.75" customHeight="1">
      <c r="A104" s="9"/>
      <c r="B104" s="188"/>
      <c r="C104" s="17"/>
      <c r="D104" s="17"/>
      <c r="E104" s="17"/>
      <c r="F104" s="17"/>
      <c r="G104" s="17"/>
      <c r="H104" s="17"/>
      <c r="I104" s="17"/>
      <c r="J104" s="17"/>
      <c r="K104" s="101"/>
      <c r="L104" s="101"/>
    </row>
    <row r="105" spans="1:12" ht="30.75" customHeight="1">
      <c r="A105" s="9"/>
      <c r="B105" s="188"/>
      <c r="C105" s="17"/>
      <c r="D105" s="17"/>
      <c r="E105" s="17"/>
      <c r="F105" s="17"/>
      <c r="G105" s="17"/>
      <c r="H105" s="17"/>
      <c r="I105" s="17"/>
      <c r="J105" s="17"/>
      <c r="K105" s="101"/>
      <c r="L105" s="101"/>
    </row>
    <row r="106" spans="1:12" ht="30.75" customHeight="1">
      <c r="A106" s="9"/>
      <c r="B106" s="188"/>
      <c r="C106" s="17"/>
      <c r="D106" s="17"/>
      <c r="E106" s="17"/>
      <c r="F106" s="17"/>
      <c r="G106" s="17"/>
      <c r="H106" s="17"/>
      <c r="I106" s="17"/>
      <c r="J106" s="17"/>
      <c r="K106" s="101"/>
      <c r="L106" s="101"/>
    </row>
    <row r="107" spans="1:12" ht="30.75" customHeight="1">
      <c r="A107" s="9"/>
      <c r="B107" s="188"/>
      <c r="C107" s="17"/>
      <c r="D107" s="17"/>
      <c r="E107" s="17"/>
      <c r="F107" s="17"/>
      <c r="G107" s="17"/>
      <c r="H107" s="17"/>
      <c r="I107" s="17"/>
      <c r="J107" s="17"/>
      <c r="K107" s="101"/>
      <c r="L107" s="101"/>
    </row>
    <row r="108" spans="1:12" ht="30.75" customHeight="1">
      <c r="A108" s="9"/>
      <c r="B108" s="188"/>
      <c r="C108" s="17"/>
      <c r="D108" s="17"/>
      <c r="E108" s="17"/>
      <c r="F108" s="17"/>
      <c r="G108" s="17"/>
      <c r="H108" s="17"/>
      <c r="I108" s="17"/>
      <c r="J108" s="17"/>
      <c r="K108" s="101"/>
      <c r="L108" s="101"/>
    </row>
    <row r="109" spans="1:12" ht="30.75" customHeight="1">
      <c r="A109" s="9"/>
      <c r="B109" s="188"/>
      <c r="C109" s="17"/>
      <c r="D109" s="17"/>
      <c r="E109" s="17"/>
      <c r="F109" s="17"/>
      <c r="G109" s="17"/>
      <c r="H109" s="17"/>
      <c r="I109" s="17"/>
      <c r="J109" s="17"/>
      <c r="K109" s="101"/>
      <c r="L109" s="101"/>
    </row>
    <row r="110" spans="1:12" ht="19.5">
      <c r="A110" s="238" t="s">
        <v>103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40"/>
    </row>
    <row r="111" spans="1:12" s="2" customFormat="1" ht="67.5" customHeight="1">
      <c r="A111" s="6" t="s">
        <v>19</v>
      </c>
      <c r="B111" s="6" t="s">
        <v>20</v>
      </c>
      <c r="C111" s="7" t="s">
        <v>129</v>
      </c>
      <c r="D111" s="6" t="s">
        <v>12</v>
      </c>
      <c r="E111" s="6" t="s">
        <v>13</v>
      </c>
      <c r="F111" s="6" t="s">
        <v>14</v>
      </c>
      <c r="G111" s="6" t="s">
        <v>15</v>
      </c>
      <c r="H111" s="6" t="s">
        <v>21</v>
      </c>
      <c r="I111" s="6" t="s">
        <v>17</v>
      </c>
      <c r="J111" s="23" t="s">
        <v>18</v>
      </c>
      <c r="K111" s="6" t="s">
        <v>105</v>
      </c>
      <c r="L111" s="6" t="s">
        <v>130</v>
      </c>
    </row>
    <row r="112" spans="1:12" ht="22.5" customHeight="1">
      <c r="A112" s="70">
        <v>3</v>
      </c>
      <c r="B112" s="71" t="s">
        <v>22</v>
      </c>
      <c r="C112" s="72">
        <f>SUM(D112:J112)</f>
        <v>100000</v>
      </c>
      <c r="D112" s="72">
        <f>D113</f>
        <v>100000</v>
      </c>
      <c r="E112" s="72">
        <f aca="true" t="shared" si="19" ref="E112:J112">E113</f>
        <v>0</v>
      </c>
      <c r="F112" s="72">
        <f t="shared" si="19"/>
        <v>0</v>
      </c>
      <c r="G112" s="72">
        <f t="shared" si="19"/>
        <v>0</v>
      </c>
      <c r="H112" s="72">
        <f t="shared" si="19"/>
        <v>0</v>
      </c>
      <c r="I112" s="72">
        <f t="shared" si="19"/>
        <v>0</v>
      </c>
      <c r="J112" s="72">
        <f t="shared" si="19"/>
        <v>0</v>
      </c>
      <c r="K112" s="92">
        <v>100000</v>
      </c>
      <c r="L112" s="92">
        <v>100000</v>
      </c>
    </row>
    <row r="113" spans="1:12" ht="21" customHeight="1">
      <c r="A113" s="70">
        <v>32</v>
      </c>
      <c r="B113" s="71" t="s">
        <v>27</v>
      </c>
      <c r="C113" s="72">
        <f>SUM(D113:J113)</f>
        <v>100000</v>
      </c>
      <c r="D113" s="72">
        <f aca="true" t="shared" si="20" ref="D113:J113">SUM(D114:D114)</f>
        <v>100000</v>
      </c>
      <c r="E113" s="72">
        <f t="shared" si="20"/>
        <v>0</v>
      </c>
      <c r="F113" s="72">
        <f t="shared" si="20"/>
        <v>0</v>
      </c>
      <c r="G113" s="72">
        <f t="shared" si="20"/>
        <v>0</v>
      </c>
      <c r="H113" s="72">
        <f t="shared" si="20"/>
        <v>0</v>
      </c>
      <c r="I113" s="72">
        <f t="shared" si="20"/>
        <v>0</v>
      </c>
      <c r="J113" s="72">
        <f t="shared" si="20"/>
        <v>0</v>
      </c>
      <c r="K113" s="92"/>
      <c r="L113" s="92"/>
    </row>
    <row r="114" spans="1:12" ht="20.25" customHeight="1">
      <c r="A114" s="73">
        <v>323</v>
      </c>
      <c r="B114" s="74" t="s">
        <v>30</v>
      </c>
      <c r="C114" s="75">
        <f>SUM(D114:J114)</f>
        <v>100000</v>
      </c>
      <c r="D114" s="75">
        <v>100000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197">
        <v>0</v>
      </c>
      <c r="K114" s="92"/>
      <c r="L114" s="92"/>
    </row>
    <row r="115" spans="1:12" ht="20.25" customHeight="1">
      <c r="A115" s="198"/>
      <c r="B115" s="199" t="s">
        <v>56</v>
      </c>
      <c r="C115" s="72">
        <f>SUM(D115:J115)</f>
        <v>100000</v>
      </c>
      <c r="D115" s="72">
        <f>D112</f>
        <v>100000</v>
      </c>
      <c r="E115" s="72">
        <f aca="true" t="shared" si="21" ref="E115:J115">E112</f>
        <v>0</v>
      </c>
      <c r="F115" s="72">
        <f t="shared" si="21"/>
        <v>0</v>
      </c>
      <c r="G115" s="72">
        <f t="shared" si="21"/>
        <v>0</v>
      </c>
      <c r="H115" s="72">
        <f t="shared" si="21"/>
        <v>0</v>
      </c>
      <c r="I115" s="72">
        <f t="shared" si="21"/>
        <v>0</v>
      </c>
      <c r="J115" s="72">
        <f t="shared" si="21"/>
        <v>0</v>
      </c>
      <c r="K115" s="92">
        <f>SUM(K112:K114)</f>
        <v>100000</v>
      </c>
      <c r="L115" s="92">
        <f>SUM(L112:L114)</f>
        <v>100000</v>
      </c>
    </row>
    <row r="116" spans="1:12" ht="20.25" customHeight="1">
      <c r="A116" s="103"/>
      <c r="B116" s="96"/>
      <c r="C116" s="97"/>
      <c r="D116" s="97"/>
      <c r="E116" s="97"/>
      <c r="F116" s="97"/>
      <c r="G116" s="97"/>
      <c r="H116" s="97"/>
      <c r="I116" s="97"/>
      <c r="J116" s="97"/>
      <c r="K116" s="102"/>
      <c r="L116" s="200"/>
    </row>
    <row r="117" spans="1:12" ht="15.75">
      <c r="A117" s="98"/>
      <c r="B117" s="99"/>
      <c r="C117" s="100"/>
      <c r="D117" s="100"/>
      <c r="E117" s="100"/>
      <c r="F117" s="100"/>
      <c r="G117" s="100"/>
      <c r="H117" s="100"/>
      <c r="I117" s="100"/>
      <c r="J117" s="100"/>
      <c r="K117" s="101"/>
      <c r="L117" s="101"/>
    </row>
    <row r="118" spans="1:12" ht="30.75" customHeight="1">
      <c r="A118" s="204"/>
      <c r="B118" s="205" t="s">
        <v>63</v>
      </c>
      <c r="C118" s="15">
        <f>SUM(D118+E118+F118+G118+H118+I118+J118)</f>
        <v>2874200</v>
      </c>
      <c r="D118" s="15">
        <f>SUM(D14+D37+D65+D82+D101+D115)</f>
        <v>765940</v>
      </c>
      <c r="E118" s="15">
        <f aca="true" t="shared" si="22" ref="E118:J118">SUM(E14+E37+E65+E82+E101)</f>
        <v>100000</v>
      </c>
      <c r="F118" s="15">
        <f t="shared" si="22"/>
        <v>1120010</v>
      </c>
      <c r="G118" s="15">
        <f t="shared" si="22"/>
        <v>871250</v>
      </c>
      <c r="H118" s="15">
        <f t="shared" si="22"/>
        <v>10000</v>
      </c>
      <c r="I118" s="15">
        <f t="shared" si="22"/>
        <v>7000</v>
      </c>
      <c r="J118" s="24">
        <f t="shared" si="22"/>
        <v>0</v>
      </c>
      <c r="K118" s="92">
        <v>2767200</v>
      </c>
      <c r="L118" s="92">
        <v>2787200</v>
      </c>
    </row>
    <row r="119" spans="1:12" ht="30.75" customHeight="1">
      <c r="A119" s="186"/>
      <c r="B119" s="187"/>
      <c r="C119" s="162"/>
      <c r="D119" s="162"/>
      <c r="E119" s="162"/>
      <c r="F119" s="162"/>
      <c r="G119" s="162"/>
      <c r="H119" s="162"/>
      <c r="I119" s="162"/>
      <c r="J119" s="162"/>
      <c r="K119" s="182"/>
      <c r="L119" s="182"/>
    </row>
    <row r="120" spans="1:12" ht="19.5">
      <c r="A120" s="240" t="s">
        <v>57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2"/>
      <c r="L120" s="26"/>
    </row>
    <row r="121" spans="1:12" s="2" customFormat="1" ht="67.5" customHeight="1">
      <c r="A121" s="6" t="s">
        <v>19</v>
      </c>
      <c r="B121" s="6" t="s">
        <v>20</v>
      </c>
      <c r="C121" s="7" t="s">
        <v>129</v>
      </c>
      <c r="D121" s="6" t="s">
        <v>12</v>
      </c>
      <c r="E121" s="6" t="s">
        <v>13</v>
      </c>
      <c r="F121" s="6" t="s">
        <v>14</v>
      </c>
      <c r="G121" s="6" t="s">
        <v>15</v>
      </c>
      <c r="H121" s="6" t="s">
        <v>21</v>
      </c>
      <c r="I121" s="6" t="s">
        <v>17</v>
      </c>
      <c r="J121" s="23" t="s">
        <v>18</v>
      </c>
      <c r="K121" s="6" t="s">
        <v>105</v>
      </c>
      <c r="L121" s="6" t="s">
        <v>130</v>
      </c>
    </row>
    <row r="122" spans="1:12" ht="15.75">
      <c r="A122" s="70">
        <v>3</v>
      </c>
      <c r="B122" s="71" t="s">
        <v>22</v>
      </c>
      <c r="C122" s="72">
        <f aca="true" t="shared" si="23" ref="C122:C129">SUM(D122:J122)</f>
        <v>7609000</v>
      </c>
      <c r="D122" s="72">
        <f>SUM(D123+D127)</f>
        <v>0</v>
      </c>
      <c r="E122" s="72">
        <f aca="true" t="shared" si="24" ref="E122:J122">SUM(E123+E127)</f>
        <v>0</v>
      </c>
      <c r="F122" s="72">
        <f t="shared" si="24"/>
        <v>0</v>
      </c>
      <c r="G122" s="72">
        <f t="shared" si="24"/>
        <v>7609000</v>
      </c>
      <c r="H122" s="72">
        <f t="shared" si="24"/>
        <v>0</v>
      </c>
      <c r="I122" s="72">
        <f t="shared" si="24"/>
        <v>0</v>
      </c>
      <c r="J122" s="72">
        <f t="shared" si="24"/>
        <v>0</v>
      </c>
      <c r="K122" s="93"/>
      <c r="L122" s="93"/>
    </row>
    <row r="123" spans="1:12" ht="15.75">
      <c r="A123" s="70">
        <v>31</v>
      </c>
      <c r="B123" s="71" t="s">
        <v>23</v>
      </c>
      <c r="C123" s="72">
        <f t="shared" si="23"/>
        <v>7435000</v>
      </c>
      <c r="D123" s="72">
        <f>SUM(D124:D126)</f>
        <v>0</v>
      </c>
      <c r="E123" s="72">
        <f aca="true" t="shared" si="25" ref="E123:J123">SUM(E124:E126)</f>
        <v>0</v>
      </c>
      <c r="F123" s="72">
        <f t="shared" si="25"/>
        <v>0</v>
      </c>
      <c r="G123" s="72">
        <f t="shared" si="25"/>
        <v>7435000</v>
      </c>
      <c r="H123" s="72">
        <f t="shared" si="25"/>
        <v>0</v>
      </c>
      <c r="I123" s="72">
        <f t="shared" si="25"/>
        <v>0</v>
      </c>
      <c r="J123" s="72">
        <f t="shared" si="25"/>
        <v>0</v>
      </c>
      <c r="K123" s="92">
        <v>7435000</v>
      </c>
      <c r="L123" s="92">
        <f>K123</f>
        <v>7435000</v>
      </c>
    </row>
    <row r="124" spans="1:12" ht="15.75">
      <c r="A124" s="73">
        <v>311</v>
      </c>
      <c r="B124" s="74" t="s">
        <v>24</v>
      </c>
      <c r="C124" s="75">
        <f t="shared" si="23"/>
        <v>6070000</v>
      </c>
      <c r="D124" s="75">
        <v>0</v>
      </c>
      <c r="E124" s="75">
        <v>0</v>
      </c>
      <c r="F124" s="75">
        <v>0</v>
      </c>
      <c r="G124" s="12">
        <v>6070000</v>
      </c>
      <c r="H124" s="75">
        <v>0</v>
      </c>
      <c r="I124" s="75">
        <v>0</v>
      </c>
      <c r="J124" s="75">
        <v>0</v>
      </c>
      <c r="K124" s="93"/>
      <c r="L124" s="93"/>
    </row>
    <row r="125" spans="1:12" ht="15.75">
      <c r="A125" s="73">
        <v>312</v>
      </c>
      <c r="B125" s="74" t="s">
        <v>25</v>
      </c>
      <c r="C125" s="75">
        <f t="shared" si="23"/>
        <v>300000</v>
      </c>
      <c r="D125" s="75">
        <v>0</v>
      </c>
      <c r="E125" s="75">
        <v>0</v>
      </c>
      <c r="F125" s="75">
        <v>0</v>
      </c>
      <c r="G125" s="12">
        <v>300000</v>
      </c>
      <c r="H125" s="75">
        <v>0</v>
      </c>
      <c r="I125" s="75">
        <v>0</v>
      </c>
      <c r="J125" s="75">
        <v>0</v>
      </c>
      <c r="K125" s="93"/>
      <c r="L125" s="93"/>
    </row>
    <row r="126" spans="1:12" ht="15.75">
      <c r="A126" s="73">
        <v>313</v>
      </c>
      <c r="B126" s="74" t="s">
        <v>26</v>
      </c>
      <c r="C126" s="75">
        <f t="shared" si="23"/>
        <v>1065000</v>
      </c>
      <c r="D126" s="75">
        <v>0</v>
      </c>
      <c r="E126" s="75">
        <v>0</v>
      </c>
      <c r="F126" s="75">
        <v>0</v>
      </c>
      <c r="G126" s="12">
        <v>1065000</v>
      </c>
      <c r="H126" s="75">
        <v>0</v>
      </c>
      <c r="I126" s="75">
        <v>0</v>
      </c>
      <c r="J126" s="75">
        <v>0</v>
      </c>
      <c r="K126" s="93"/>
      <c r="L126" s="93"/>
    </row>
    <row r="127" spans="1:12" ht="15.75">
      <c r="A127" s="70">
        <v>32</v>
      </c>
      <c r="B127" s="71" t="s">
        <v>27</v>
      </c>
      <c r="C127" s="72">
        <f t="shared" si="23"/>
        <v>174000</v>
      </c>
      <c r="D127" s="72">
        <f>SUM(D128:D129)</f>
        <v>0</v>
      </c>
      <c r="E127" s="72">
        <f aca="true" t="shared" si="26" ref="E127:J127">SUM(E128)</f>
        <v>0</v>
      </c>
      <c r="F127" s="72">
        <f t="shared" si="26"/>
        <v>0</v>
      </c>
      <c r="G127" s="72">
        <f>SUM(G128:G129)</f>
        <v>174000</v>
      </c>
      <c r="H127" s="72">
        <f t="shared" si="26"/>
        <v>0</v>
      </c>
      <c r="I127" s="72">
        <f t="shared" si="26"/>
        <v>0</v>
      </c>
      <c r="J127" s="72">
        <f t="shared" si="26"/>
        <v>0</v>
      </c>
      <c r="K127" s="92">
        <v>174000</v>
      </c>
      <c r="L127" s="92">
        <f>K127</f>
        <v>174000</v>
      </c>
    </row>
    <row r="128" spans="1:12" ht="15.75">
      <c r="A128" s="73">
        <v>321</v>
      </c>
      <c r="B128" s="74" t="s">
        <v>28</v>
      </c>
      <c r="C128" s="75">
        <f t="shared" si="23"/>
        <v>140000</v>
      </c>
      <c r="D128" s="75">
        <v>0</v>
      </c>
      <c r="E128" s="75">
        <v>0</v>
      </c>
      <c r="F128" s="75">
        <v>0</v>
      </c>
      <c r="G128" s="12">
        <v>140000</v>
      </c>
      <c r="H128" s="75">
        <v>0</v>
      </c>
      <c r="I128" s="75">
        <v>0</v>
      </c>
      <c r="J128" s="75">
        <v>0</v>
      </c>
      <c r="K128" s="93"/>
      <c r="L128" s="93"/>
    </row>
    <row r="129" spans="1:12" ht="30">
      <c r="A129" s="73">
        <v>329</v>
      </c>
      <c r="B129" s="22" t="s">
        <v>31</v>
      </c>
      <c r="C129" s="75">
        <f t="shared" si="23"/>
        <v>34000</v>
      </c>
      <c r="D129" s="75">
        <v>0</v>
      </c>
      <c r="E129" s="75"/>
      <c r="F129" s="75"/>
      <c r="G129" s="12">
        <v>34000</v>
      </c>
      <c r="H129" s="75"/>
      <c r="I129" s="75"/>
      <c r="J129" s="75"/>
      <c r="K129" s="93"/>
      <c r="L129" s="93"/>
    </row>
    <row r="130" spans="1:12" ht="15.75">
      <c r="A130" s="189"/>
      <c r="B130" s="190" t="s">
        <v>56</v>
      </c>
      <c r="C130" s="191">
        <f>C122</f>
        <v>7609000</v>
      </c>
      <c r="D130" s="191">
        <f aca="true" t="shared" si="27" ref="D130:J130">D122</f>
        <v>0</v>
      </c>
      <c r="E130" s="191">
        <f t="shared" si="27"/>
        <v>0</v>
      </c>
      <c r="F130" s="191">
        <f t="shared" si="27"/>
        <v>0</v>
      </c>
      <c r="G130" s="191">
        <f t="shared" si="27"/>
        <v>7609000</v>
      </c>
      <c r="H130" s="191">
        <f t="shared" si="27"/>
        <v>0</v>
      </c>
      <c r="I130" s="191">
        <f t="shared" si="27"/>
        <v>0</v>
      </c>
      <c r="J130" s="191">
        <f t="shared" si="27"/>
        <v>0</v>
      </c>
      <c r="K130" s="179">
        <f>SUM(K123:K129)</f>
        <v>7609000</v>
      </c>
      <c r="L130" s="179">
        <f>SUM(L123:L129)</f>
        <v>7609000</v>
      </c>
    </row>
    <row r="131" spans="1:12" s="35" customFormat="1" ht="15.75">
      <c r="A131" s="103"/>
      <c r="B131" s="96"/>
      <c r="C131" s="97"/>
      <c r="D131" s="97"/>
      <c r="E131" s="97"/>
      <c r="F131" s="97"/>
      <c r="G131" s="97"/>
      <c r="H131" s="97"/>
      <c r="I131" s="97"/>
      <c r="J131" s="97"/>
      <c r="K131" s="102"/>
      <c r="L131" s="102"/>
    </row>
    <row r="132" spans="1:12" ht="15.75">
      <c r="A132" s="98"/>
      <c r="B132" s="99"/>
      <c r="C132" s="100"/>
      <c r="D132" s="100"/>
      <c r="E132" s="100"/>
      <c r="F132" s="100"/>
      <c r="G132" s="100"/>
      <c r="H132" s="100"/>
      <c r="I132" s="100"/>
      <c r="J132" s="100"/>
      <c r="K132" s="101"/>
      <c r="L132" s="101"/>
    </row>
    <row r="133" spans="1:12" ht="8.25" customHeight="1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</row>
    <row r="134" spans="1:12" ht="27" customHeight="1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</row>
    <row r="135" spans="1:12" ht="19.5">
      <c r="A135" s="227" t="s">
        <v>58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</row>
    <row r="136" spans="1:12" s="2" customFormat="1" ht="67.5" customHeight="1">
      <c r="A136" s="6" t="s">
        <v>19</v>
      </c>
      <c r="B136" s="6" t="s">
        <v>20</v>
      </c>
      <c r="C136" s="7" t="s">
        <v>129</v>
      </c>
      <c r="D136" s="6" t="s">
        <v>12</v>
      </c>
      <c r="E136" s="6" t="s">
        <v>13</v>
      </c>
      <c r="F136" s="6" t="s">
        <v>14</v>
      </c>
      <c r="G136" s="6" t="s">
        <v>15</v>
      </c>
      <c r="H136" s="6" t="s">
        <v>21</v>
      </c>
      <c r="I136" s="6" t="s">
        <v>17</v>
      </c>
      <c r="J136" s="23" t="s">
        <v>18</v>
      </c>
      <c r="K136" s="6" t="s">
        <v>105</v>
      </c>
      <c r="L136" s="6" t="s">
        <v>130</v>
      </c>
    </row>
    <row r="137" spans="1:12" ht="15.75">
      <c r="A137" s="76"/>
      <c r="B137" s="77" t="s">
        <v>133</v>
      </c>
      <c r="C137" s="78">
        <f>C118+C130</f>
        <v>10483200</v>
      </c>
      <c r="D137" s="15">
        <f>D118</f>
        <v>765940</v>
      </c>
      <c r="E137" s="78">
        <f>E122+E118</f>
        <v>100000</v>
      </c>
      <c r="F137" s="78">
        <f>F122+F118</f>
        <v>1120010</v>
      </c>
      <c r="G137" s="78">
        <f>G118+G130</f>
        <v>8480250</v>
      </c>
      <c r="H137" s="78">
        <f>H118</f>
        <v>10000</v>
      </c>
      <c r="I137" s="78">
        <f>I118</f>
        <v>7000</v>
      </c>
      <c r="J137" s="78">
        <v>0</v>
      </c>
      <c r="K137" s="175">
        <f>K118+K130</f>
        <v>10376200</v>
      </c>
      <c r="L137" s="175">
        <f>L130+L118</f>
        <v>10396200</v>
      </c>
    </row>
    <row r="138" spans="1:12" ht="32.25" customHeight="1">
      <c r="A138" s="79"/>
      <c r="B138" s="104"/>
      <c r="C138" s="105"/>
      <c r="D138" s="105"/>
      <c r="E138" s="105"/>
      <c r="F138" s="105"/>
      <c r="G138" s="105"/>
      <c r="H138" s="105"/>
      <c r="I138" s="105"/>
      <c r="J138" s="105"/>
      <c r="K138" s="102"/>
      <c r="L138" s="102"/>
    </row>
    <row r="139" spans="1:12" ht="9" customHeight="1" hidden="1">
      <c r="A139" s="79"/>
      <c r="B139" s="104"/>
      <c r="C139" s="105"/>
      <c r="D139" s="105"/>
      <c r="E139" s="105"/>
      <c r="F139" s="105"/>
      <c r="G139" s="105"/>
      <c r="H139" s="105"/>
      <c r="I139" s="105"/>
      <c r="J139" s="105"/>
      <c r="K139" s="101"/>
      <c r="L139" s="101"/>
    </row>
    <row r="140" spans="1:12" ht="21" customHeight="1">
      <c r="A140" s="239" t="s">
        <v>119</v>
      </c>
      <c r="B140" s="239"/>
      <c r="C140" s="80"/>
      <c r="D140" s="81"/>
      <c r="E140" s="80"/>
      <c r="F140" s="80"/>
      <c r="G140" s="80"/>
      <c r="H140" s="80"/>
      <c r="I140" s="80"/>
      <c r="J140" s="80"/>
      <c r="K140" s="2"/>
      <c r="L140" s="2"/>
    </row>
    <row r="141" spans="1:12" ht="31.5" customHeight="1">
      <c r="A141" s="159"/>
      <c r="B141" s="159"/>
      <c r="C141" s="80"/>
      <c r="D141" s="81"/>
      <c r="E141" s="80"/>
      <c r="F141" s="80"/>
      <c r="G141" s="80"/>
      <c r="H141" s="80"/>
      <c r="I141" s="80"/>
      <c r="J141" s="80"/>
      <c r="K141" s="2"/>
      <c r="L141" s="2"/>
    </row>
    <row r="142" spans="1:12" ht="15.75">
      <c r="A142" s="158" t="s">
        <v>87</v>
      </c>
      <c r="B142" s="158"/>
      <c r="D142" s="158"/>
      <c r="E142" s="158" t="s">
        <v>61</v>
      </c>
      <c r="F142" s="158"/>
      <c r="I142" s="158" t="s">
        <v>101</v>
      </c>
      <c r="K142" s="158"/>
      <c r="L142" s="2"/>
    </row>
    <row r="143" spans="1:12" ht="15.75">
      <c r="A143" s="158" t="s">
        <v>98</v>
      </c>
      <c r="B143" s="158"/>
      <c r="D143" s="158"/>
      <c r="E143" s="158" t="s">
        <v>62</v>
      </c>
      <c r="F143" s="158"/>
      <c r="I143" s="158" t="s">
        <v>104</v>
      </c>
      <c r="J143" s="158"/>
      <c r="K143" s="158"/>
      <c r="L143" s="2"/>
    </row>
  </sheetData>
  <sheetProtection/>
  <mergeCells count="20">
    <mergeCell ref="C3:J3"/>
    <mergeCell ref="C4:J4"/>
    <mergeCell ref="C5:J5"/>
    <mergeCell ref="C24:J24"/>
    <mergeCell ref="A110:K110"/>
    <mergeCell ref="A140:B140"/>
    <mergeCell ref="A120:K120"/>
    <mergeCell ref="C94:J94"/>
    <mergeCell ref="C68:K68"/>
    <mergeCell ref="C93:J93"/>
    <mergeCell ref="A135:L135"/>
    <mergeCell ref="A1:L1"/>
    <mergeCell ref="C26:J26"/>
    <mergeCell ref="C45:J45"/>
    <mergeCell ref="C46:J46"/>
    <mergeCell ref="C47:J47"/>
    <mergeCell ref="C92:J92"/>
    <mergeCell ref="C69:K69"/>
    <mergeCell ref="C70:K70"/>
    <mergeCell ref="C25:J25"/>
  </mergeCells>
  <printOptions horizontalCentered="1"/>
  <pageMargins left="0.3937007874015748" right="0.1968503937007874" top="1.141732283464567" bottom="0.31496062992125984" header="0.31496062992125984" footer="0.1968503937007874"/>
  <pageSetup firstPageNumber="1" useFirstPageNumber="1" horizontalDpi="600" verticalDpi="600" orientation="landscape" paperSize="9" scale="90" r:id="rId1"/>
  <headerFooter alignWithMargins="0">
    <oddHeader>&amp;LProračunski korisnik: OŠ Vidikovac 
V. Nazora 49., 52100 Pula
OIB: 25275875455
Klasa: 003-08/19-01/15
Urbroj: 2168/01-55-56-01-19-2&amp;RPrijedlog financijskog plana za 2020.-2022. godinu</oddHeader>
    <oddFooter>&amp;R&amp;"Times New Roman,Uobičajeno"&amp;12&amp;P od &amp;N</oddFooter>
  </headerFooter>
  <ignoredErrors>
    <ignoredError sqref="D32 C29 C31:C33 C34:C36 C7 C97:C101 C8 C10: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A25">
      <selection activeCell="A8" sqref="A8"/>
    </sheetView>
  </sheetViews>
  <sheetFormatPr defaultColWidth="9.140625" defaultRowHeight="12.75"/>
  <cols>
    <col min="1" max="1" width="57.8515625" style="127" customWidth="1"/>
    <col min="2" max="2" width="16.00390625" style="127" customWidth="1"/>
    <col min="3" max="3" width="16.8515625" style="127" customWidth="1"/>
    <col min="4" max="4" width="14.7109375" style="127" customWidth="1"/>
    <col min="5" max="5" width="15.8515625" style="127" customWidth="1"/>
    <col min="6" max="6" width="14.7109375" style="127" customWidth="1"/>
    <col min="7" max="7" width="19.140625" style="127" customWidth="1"/>
    <col min="8" max="8" width="17.140625" style="127" customWidth="1"/>
    <col min="9" max="9" width="8.140625" style="127" customWidth="1"/>
    <col min="10" max="16384" width="9.140625" style="127" customWidth="1"/>
  </cols>
  <sheetData>
    <row r="1" s="106" customFormat="1" ht="10.5" customHeight="1">
      <c r="G1" s="107" t="s">
        <v>64</v>
      </c>
    </row>
    <row r="2" spans="1:9" s="109" customFormat="1" ht="20.25">
      <c r="A2" s="247" t="s">
        <v>127</v>
      </c>
      <c r="B2" s="247"/>
      <c r="C2" s="247"/>
      <c r="D2" s="247"/>
      <c r="E2" s="247"/>
      <c r="F2" s="247"/>
      <c r="G2" s="247"/>
      <c r="H2" s="247"/>
      <c r="I2" s="247"/>
    </row>
    <row r="3" spans="1:9" s="109" customFormat="1" ht="20.25">
      <c r="A3" s="108"/>
      <c r="B3" s="108"/>
      <c r="C3" s="108"/>
      <c r="D3" s="108"/>
      <c r="E3" s="108"/>
      <c r="F3" s="108"/>
      <c r="G3" s="108"/>
      <c r="H3" s="108"/>
      <c r="I3" s="108"/>
    </row>
    <row r="4" spans="1:9" s="109" customFormat="1" ht="20.25">
      <c r="A4" s="108"/>
      <c r="B4" s="108"/>
      <c r="C4" s="108"/>
      <c r="D4" s="108"/>
      <c r="E4" s="108"/>
      <c r="F4" s="108"/>
      <c r="G4" s="108"/>
      <c r="H4" s="108"/>
      <c r="I4" s="108"/>
    </row>
    <row r="5" s="109" customFormat="1" ht="11.25" customHeight="1">
      <c r="H5" s="110" t="s">
        <v>10</v>
      </c>
    </row>
    <row r="6" spans="1:8" s="111" customFormat="1" ht="15.75" customHeight="1">
      <c r="A6" s="248" t="s">
        <v>11</v>
      </c>
      <c r="B6" s="249" t="s">
        <v>123</v>
      </c>
      <c r="C6" s="249"/>
      <c r="D6" s="249"/>
      <c r="E6" s="249"/>
      <c r="F6" s="249"/>
      <c r="G6" s="249"/>
      <c r="H6" s="249"/>
    </row>
    <row r="7" spans="1:8" s="111" customFormat="1" ht="15.75" customHeight="1">
      <c r="A7" s="248"/>
      <c r="B7" s="244" t="s">
        <v>15</v>
      </c>
      <c r="C7" s="244" t="s">
        <v>65</v>
      </c>
      <c r="D7" s="244" t="s">
        <v>13</v>
      </c>
      <c r="E7" s="244" t="s">
        <v>14</v>
      </c>
      <c r="F7" s="244" t="s">
        <v>16</v>
      </c>
      <c r="G7" s="244" t="s">
        <v>66</v>
      </c>
      <c r="H7" s="244" t="s">
        <v>126</v>
      </c>
    </row>
    <row r="8" spans="1:8" s="111" customFormat="1" ht="63" customHeight="1">
      <c r="A8" s="112" t="s">
        <v>68</v>
      </c>
      <c r="B8" s="244"/>
      <c r="C8" s="244"/>
      <c r="D8" s="244"/>
      <c r="E8" s="244"/>
      <c r="F8" s="244"/>
      <c r="G8" s="244"/>
      <c r="H8" s="244"/>
    </row>
    <row r="9" spans="1:8" s="111" customFormat="1" ht="15">
      <c r="A9" s="113" t="s">
        <v>99</v>
      </c>
      <c r="B9" s="114">
        <v>114000</v>
      </c>
      <c r="C9" s="114"/>
      <c r="D9" s="114"/>
      <c r="E9" s="114"/>
      <c r="F9" s="114"/>
      <c r="G9" s="114"/>
      <c r="H9" s="114"/>
    </row>
    <row r="10" spans="1:8" s="111" customFormat="1" ht="30">
      <c r="A10" s="113" t="s">
        <v>108</v>
      </c>
      <c r="B10" s="114">
        <v>7856299</v>
      </c>
      <c r="C10" s="114"/>
      <c r="D10" s="114"/>
      <c r="E10" s="114"/>
      <c r="F10" s="114"/>
      <c r="G10" s="114"/>
      <c r="H10" s="114"/>
    </row>
    <row r="11" spans="1:8" s="111" customFormat="1" ht="30">
      <c r="A11" s="113" t="s">
        <v>109</v>
      </c>
      <c r="B11" s="115">
        <v>20000</v>
      </c>
      <c r="C11" s="115"/>
      <c r="D11" s="116"/>
      <c r="E11" s="115"/>
      <c r="F11" s="115"/>
      <c r="G11" s="115"/>
      <c r="H11" s="115"/>
    </row>
    <row r="12" spans="1:8" s="111" customFormat="1" ht="34.5" customHeight="1">
      <c r="A12" s="113" t="s">
        <v>110</v>
      </c>
      <c r="B12" s="115">
        <v>10000</v>
      </c>
      <c r="C12" s="115"/>
      <c r="D12" s="116"/>
      <c r="E12" s="115"/>
      <c r="F12" s="115"/>
      <c r="G12" s="115"/>
      <c r="H12" s="115"/>
    </row>
    <row r="13" spans="1:8" s="111" customFormat="1" ht="30">
      <c r="A13" s="113" t="s">
        <v>100</v>
      </c>
      <c r="B13" s="115">
        <v>127000</v>
      </c>
      <c r="C13" s="115"/>
      <c r="D13" s="116"/>
      <c r="E13" s="115"/>
      <c r="F13" s="115"/>
      <c r="G13" s="115"/>
      <c r="H13" s="115"/>
    </row>
    <row r="14" spans="1:8" s="111" customFormat="1" ht="15">
      <c r="A14" s="113" t="s">
        <v>69</v>
      </c>
      <c r="B14" s="115"/>
      <c r="C14" s="115"/>
      <c r="D14" s="115"/>
      <c r="E14" s="115">
        <v>1200000</v>
      </c>
      <c r="F14" s="115"/>
      <c r="G14" s="115"/>
      <c r="H14" s="115"/>
    </row>
    <row r="15" spans="1:8" s="111" customFormat="1" ht="15">
      <c r="A15" s="113" t="s">
        <v>70</v>
      </c>
      <c r="B15" s="115"/>
      <c r="C15" s="115"/>
      <c r="D15" s="115"/>
      <c r="E15" s="115"/>
      <c r="F15" s="115"/>
      <c r="G15" s="115">
        <f>'[1]PLAN'!K115</f>
        <v>5000</v>
      </c>
      <c r="H15" s="115"/>
    </row>
    <row r="16" spans="1:8" s="111" customFormat="1" ht="21" customHeight="1">
      <c r="A16" s="113" t="s">
        <v>71</v>
      </c>
      <c r="B16" s="115"/>
      <c r="C16" s="115"/>
      <c r="D16" s="117"/>
      <c r="E16" s="115">
        <v>10000</v>
      </c>
      <c r="F16" s="115"/>
      <c r="G16" s="115"/>
      <c r="H16" s="115"/>
    </row>
    <row r="17" spans="1:8" s="111" customFormat="1" ht="15">
      <c r="A17" s="113" t="s">
        <v>72</v>
      </c>
      <c r="B17" s="115"/>
      <c r="C17" s="115"/>
      <c r="D17" s="115">
        <v>11000</v>
      </c>
      <c r="E17" s="115"/>
      <c r="F17" s="115"/>
      <c r="G17" s="115"/>
      <c r="H17" s="115"/>
    </row>
    <row r="18" spans="1:8" s="111" customFormat="1" ht="15">
      <c r="A18" s="113" t="s">
        <v>73</v>
      </c>
      <c r="B18" s="115"/>
      <c r="C18" s="115"/>
      <c r="D18" s="115">
        <v>90000</v>
      </c>
      <c r="E18" s="115"/>
      <c r="F18" s="115"/>
      <c r="G18" s="115"/>
      <c r="H18" s="115"/>
    </row>
    <row r="19" spans="1:8" s="119" customFormat="1" ht="15">
      <c r="A19" s="118" t="s">
        <v>111</v>
      </c>
      <c r="B19" s="115"/>
      <c r="C19" s="115"/>
      <c r="D19" s="115"/>
      <c r="E19" s="115"/>
      <c r="F19" s="115">
        <v>5000</v>
      </c>
      <c r="G19" s="115"/>
      <c r="H19" s="115"/>
    </row>
    <row r="20" spans="1:8" s="119" customFormat="1" ht="15">
      <c r="A20" s="118" t="s">
        <v>112</v>
      </c>
      <c r="B20" s="115"/>
      <c r="C20" s="115"/>
      <c r="D20" s="115"/>
      <c r="E20" s="115"/>
      <c r="F20" s="115">
        <v>5000</v>
      </c>
      <c r="G20" s="115"/>
      <c r="H20" s="115"/>
    </row>
    <row r="21" spans="1:8" s="111" customFormat="1" ht="15">
      <c r="A21" s="113" t="s">
        <v>74</v>
      </c>
      <c r="B21" s="114">
        <v>639208</v>
      </c>
      <c r="C21" s="114"/>
      <c r="D21" s="114"/>
      <c r="E21" s="114"/>
      <c r="F21" s="114"/>
      <c r="G21" s="114"/>
      <c r="H21" s="114"/>
    </row>
    <row r="22" spans="1:8" s="111" customFormat="1" ht="15">
      <c r="A22" s="113" t="s">
        <v>75</v>
      </c>
      <c r="B22" s="115"/>
      <c r="C22" s="115">
        <v>580990</v>
      </c>
      <c r="D22" s="115"/>
      <c r="E22" s="115"/>
      <c r="F22" s="115"/>
      <c r="G22" s="115"/>
      <c r="H22" s="115"/>
    </row>
    <row r="23" spans="1:8" s="111" customFormat="1" ht="30">
      <c r="A23" s="113" t="s">
        <v>102</v>
      </c>
      <c r="B23" s="115"/>
      <c r="C23" s="115"/>
      <c r="D23" s="115"/>
      <c r="E23" s="115"/>
      <c r="F23" s="115"/>
      <c r="G23" s="115"/>
      <c r="H23" s="115"/>
    </row>
    <row r="24" spans="1:8" s="111" customFormat="1" ht="15">
      <c r="A24" s="118" t="s">
        <v>76</v>
      </c>
      <c r="B24" s="115"/>
      <c r="C24" s="115"/>
      <c r="D24" s="115"/>
      <c r="E24" s="115"/>
      <c r="F24" s="115"/>
      <c r="G24" s="115">
        <v>2000</v>
      </c>
      <c r="H24" s="115"/>
    </row>
    <row r="25" spans="1:8" s="111" customFormat="1" ht="15">
      <c r="A25" s="118" t="s">
        <v>113</v>
      </c>
      <c r="B25" s="115"/>
      <c r="C25" s="115"/>
      <c r="D25" s="115"/>
      <c r="E25" s="115"/>
      <c r="F25" s="115"/>
      <c r="G25" s="115"/>
      <c r="H25" s="115">
        <v>62000</v>
      </c>
    </row>
    <row r="26" spans="1:8" s="111" customFormat="1" ht="24.75" customHeight="1">
      <c r="A26" s="118" t="s">
        <v>77</v>
      </c>
      <c r="B26" s="120">
        <f>SUM(B9:B24)</f>
        <v>8766507</v>
      </c>
      <c r="C26" s="120">
        <f>SUM(C9:C24)</f>
        <v>580990</v>
      </c>
      <c r="D26" s="120">
        <f>SUM(D9:D24)</f>
        <v>101000</v>
      </c>
      <c r="E26" s="120">
        <f>SUM(E9:E24)</f>
        <v>1210000</v>
      </c>
      <c r="F26" s="120">
        <f>SUM(F9:F24)</f>
        <v>10000</v>
      </c>
      <c r="G26" s="120">
        <f>SUM(G9:G24)</f>
        <v>7000</v>
      </c>
      <c r="H26" s="120">
        <f>SUM(H9:H25)</f>
        <v>62000</v>
      </c>
    </row>
    <row r="27" spans="1:8" s="111" customFormat="1" ht="24.75" customHeight="1">
      <c r="A27" s="121" t="s">
        <v>107</v>
      </c>
      <c r="B27" s="245">
        <f>SUM(B26:H26)</f>
        <v>10737497</v>
      </c>
      <c r="C27" s="245"/>
      <c r="D27" s="245"/>
      <c r="E27" s="245"/>
      <c r="F27" s="245"/>
      <c r="G27" s="245"/>
      <c r="H27" s="245"/>
    </row>
    <row r="28" spans="1:8" s="111" customFormat="1" ht="12" customHeight="1">
      <c r="A28" s="122"/>
      <c r="B28" s="123"/>
      <c r="C28" s="123"/>
      <c r="D28" s="123"/>
      <c r="E28" s="123"/>
      <c r="F28" s="123"/>
      <c r="G28" s="123"/>
      <c r="H28" s="123"/>
    </row>
    <row r="29" spans="1:8" s="111" customFormat="1" ht="19.5" customHeight="1">
      <c r="A29" s="160" t="s">
        <v>118</v>
      </c>
      <c r="B29" s="123"/>
      <c r="C29" s="123"/>
      <c r="D29" s="123"/>
      <c r="E29" s="123"/>
      <c r="F29" s="123"/>
      <c r="G29" s="123"/>
      <c r="H29" s="123"/>
    </row>
    <row r="30" spans="1:8" s="111" customFormat="1" ht="8.25" customHeight="1">
      <c r="A30" s="160"/>
      <c r="B30" s="123"/>
      <c r="C30" s="123"/>
      <c r="D30" s="123"/>
      <c r="E30" s="123"/>
      <c r="F30" s="123"/>
      <c r="G30" s="123"/>
      <c r="H30" s="123"/>
    </row>
    <row r="31" spans="1:8" s="111" customFormat="1" ht="19.5" customHeight="1">
      <c r="A31" s="133" t="s">
        <v>87</v>
      </c>
      <c r="B31" s="134"/>
      <c r="C31" s="246" t="s">
        <v>61</v>
      </c>
      <c r="D31" s="246"/>
      <c r="E31" s="135"/>
      <c r="F31" s="135"/>
      <c r="G31" s="136" t="s">
        <v>59</v>
      </c>
      <c r="H31" s="137"/>
    </row>
    <row r="32" spans="1:15" s="111" customFormat="1" ht="19.5" customHeight="1">
      <c r="A32" s="138" t="s">
        <v>98</v>
      </c>
      <c r="B32" s="139"/>
      <c r="C32" s="246" t="s">
        <v>62</v>
      </c>
      <c r="D32" s="246"/>
      <c r="E32" s="140"/>
      <c r="F32" s="140"/>
      <c r="G32" s="141" t="s">
        <v>104</v>
      </c>
      <c r="H32" s="33"/>
      <c r="I32" s="126"/>
      <c r="J32" s="127"/>
      <c r="K32" s="127"/>
      <c r="L32" s="127"/>
      <c r="M32" s="127"/>
      <c r="N32" s="127"/>
      <c r="O32" s="127"/>
    </row>
    <row r="33" spans="1:15" s="111" customFormat="1" ht="19.5" customHeight="1">
      <c r="A33" s="128"/>
      <c r="B33" s="128"/>
      <c r="C33" s="129"/>
      <c r="D33" s="124"/>
      <c r="E33" s="130"/>
      <c r="F33" s="130"/>
      <c r="G33" s="125"/>
      <c r="H33" s="109"/>
      <c r="I33" s="127"/>
      <c r="J33" s="127"/>
      <c r="K33" s="127"/>
      <c r="L33" s="127"/>
      <c r="M33" s="127"/>
      <c r="N33" s="127"/>
      <c r="O33" s="127"/>
    </row>
    <row r="34" spans="1:15" s="111" customFormat="1" ht="19.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3:15" s="111" customFormat="1" ht="15">
      <c r="C35" s="111" t="s">
        <v>78</v>
      </c>
      <c r="I35" s="127"/>
      <c r="J35" s="127"/>
      <c r="K35" s="127"/>
      <c r="L35" s="127"/>
      <c r="M35" s="127"/>
      <c r="N35" s="127"/>
      <c r="O35" s="127"/>
    </row>
    <row r="36" s="111" customFormat="1" ht="15"/>
    <row r="37" s="111" customFormat="1" ht="15"/>
    <row r="38" s="111" customFormat="1" ht="15">
      <c r="A38" s="111" t="s">
        <v>79</v>
      </c>
    </row>
    <row r="39" s="111" customFormat="1" ht="15"/>
    <row r="40" s="111" customFormat="1" ht="15"/>
    <row r="41" s="111" customFormat="1" ht="15"/>
    <row r="42" s="111" customFormat="1" ht="15"/>
    <row r="43" s="111" customFormat="1" ht="15"/>
    <row r="44" s="111" customFormat="1" ht="15"/>
    <row r="45" s="111" customFormat="1" ht="15"/>
    <row r="46" s="111" customFormat="1" ht="15"/>
    <row r="47" s="111" customFormat="1" ht="15"/>
    <row r="48" s="111" customFormat="1" ht="15"/>
    <row r="49" s="111" customFormat="1" ht="15"/>
    <row r="50" s="111" customFormat="1" ht="15"/>
    <row r="51" s="111" customFormat="1" ht="15"/>
    <row r="52" s="111" customFormat="1" ht="15"/>
    <row r="53" s="111" customFormat="1" ht="15"/>
    <row r="54" s="111" customFormat="1" ht="15"/>
    <row r="55" s="111" customFormat="1" ht="15"/>
    <row r="56" s="111" customFormat="1" ht="15"/>
    <row r="57" s="111" customFormat="1" ht="15"/>
    <row r="58" s="111" customFormat="1" ht="15"/>
    <row r="59" s="111" customFormat="1" ht="15"/>
    <row r="60" s="111" customFormat="1" ht="15"/>
    <row r="61" s="111" customFormat="1" ht="15"/>
    <row r="62" s="111" customFormat="1" ht="15"/>
    <row r="63" s="111" customFormat="1" ht="15"/>
    <row r="64" s="111" customFormat="1" ht="15"/>
    <row r="65" s="111" customFormat="1" ht="15"/>
    <row r="66" s="111" customFormat="1" ht="15"/>
    <row r="67" s="111" customFormat="1" ht="15"/>
    <row r="68" s="111" customFormat="1" ht="15"/>
    <row r="69" s="111" customFormat="1" ht="15"/>
    <row r="70" s="111" customFormat="1" ht="15"/>
    <row r="71" s="111" customFormat="1" ht="15"/>
    <row r="72" s="111" customFormat="1" ht="15"/>
    <row r="73" s="111" customFormat="1" ht="15"/>
    <row r="74" s="111" customFormat="1" ht="15"/>
    <row r="75" s="111" customFormat="1" ht="15"/>
    <row r="76" s="111" customFormat="1" ht="15"/>
    <row r="77" s="111" customFormat="1" ht="15"/>
    <row r="78" s="111" customFormat="1" ht="15"/>
    <row r="79" s="111" customFormat="1" ht="15"/>
  </sheetData>
  <sheetProtection selectLockedCells="1" selectUnlockedCells="1"/>
  <mergeCells count="13">
    <mergeCell ref="C31:D31"/>
    <mergeCell ref="C32:D32"/>
    <mergeCell ref="A2:I2"/>
    <mergeCell ref="A6:A7"/>
    <mergeCell ref="B6:H6"/>
    <mergeCell ref="B7:B8"/>
    <mergeCell ref="C7:C8"/>
    <mergeCell ref="D7:D8"/>
    <mergeCell ref="E7:E8"/>
    <mergeCell ref="F7:F8"/>
    <mergeCell ref="G7:G8"/>
    <mergeCell ref="H7:H8"/>
    <mergeCell ref="B27:H27"/>
  </mergeCells>
  <printOptions/>
  <pageMargins left="0.5905511811023623" right="0.3937007874015748" top="0.3937007874015748" bottom="0.3937007874015748" header="0.31496062992125984" footer="0.5118110236220472"/>
  <pageSetup horizontalDpi="300" verticalDpi="300" orientation="landscape" paperSize="9" scale="80" r:id="rId1"/>
  <headerFooter alignWithMargins="0">
    <oddHeader>&amp;L&amp;"Times New Roman,Uobičajeno"&amp;12Proračunski korisnik: OŠ Vidikovac
V. Nazora 49., 52100 Pula
OIB: 25275875455
Klasa: 003-08/19-01/15
Urbroj: 2168/01-55-56-01-19-2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workbookViewId="0" topLeftCell="A16">
      <selection activeCell="A3" sqref="A3"/>
    </sheetView>
  </sheetViews>
  <sheetFormatPr defaultColWidth="5.421875" defaultRowHeight="12.75"/>
  <cols>
    <col min="1" max="1" width="40.421875" style="142" customWidth="1"/>
    <col min="2" max="2" width="12.7109375" style="142" customWidth="1"/>
    <col min="3" max="3" width="13.00390625" style="142" customWidth="1"/>
    <col min="4" max="4" width="10.8515625" style="142" customWidth="1"/>
    <col min="5" max="5" width="12.7109375" style="142" customWidth="1"/>
    <col min="6" max="6" width="12.00390625" style="142" customWidth="1"/>
    <col min="7" max="7" width="14.8515625" style="142" customWidth="1"/>
    <col min="8" max="8" width="11.28125" style="142" customWidth="1"/>
    <col min="9" max="9" width="13.7109375" style="142" customWidth="1"/>
    <col min="10" max="10" width="12.8515625" style="142" customWidth="1"/>
    <col min="11" max="11" width="11.28125" style="142" customWidth="1"/>
    <col min="12" max="12" width="12.7109375" style="142" customWidth="1"/>
    <col min="13" max="13" width="11.140625" style="142" customWidth="1"/>
    <col min="14" max="14" width="14.8515625" style="142" customWidth="1"/>
    <col min="15" max="15" width="12.7109375" style="142" customWidth="1"/>
    <col min="16" max="16384" width="5.421875" style="142" customWidth="1"/>
  </cols>
  <sheetData>
    <row r="1" ht="15">
      <c r="N1" s="142" t="s">
        <v>80</v>
      </c>
    </row>
    <row r="2" spans="1:15" ht="20.25">
      <c r="A2" s="252" t="s">
        <v>134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24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24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24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5" customHeight="1">
      <c r="A6" s="248" t="s">
        <v>11</v>
      </c>
      <c r="B6" s="249" t="s">
        <v>106</v>
      </c>
      <c r="C6" s="249"/>
      <c r="D6" s="249"/>
      <c r="E6" s="249"/>
      <c r="F6" s="249"/>
      <c r="G6" s="249"/>
      <c r="H6" s="249"/>
      <c r="I6" s="249" t="s">
        <v>124</v>
      </c>
      <c r="J6" s="249"/>
      <c r="K6" s="249"/>
      <c r="L6" s="249"/>
      <c r="M6" s="249"/>
      <c r="N6" s="249"/>
      <c r="O6" s="249"/>
    </row>
    <row r="7" spans="1:15" ht="15.75" customHeight="1">
      <c r="A7" s="248"/>
      <c r="B7" s="244" t="s">
        <v>15</v>
      </c>
      <c r="C7" s="244" t="s">
        <v>65</v>
      </c>
      <c r="D7" s="244" t="s">
        <v>13</v>
      </c>
      <c r="E7" s="244" t="s">
        <v>14</v>
      </c>
      <c r="F7" s="244" t="s">
        <v>16</v>
      </c>
      <c r="G7" s="244" t="s">
        <v>66</v>
      </c>
      <c r="H7" s="244" t="s">
        <v>67</v>
      </c>
      <c r="I7" s="244" t="s">
        <v>15</v>
      </c>
      <c r="J7" s="244" t="s">
        <v>65</v>
      </c>
      <c r="K7" s="244" t="s">
        <v>13</v>
      </c>
      <c r="L7" s="244" t="s">
        <v>14</v>
      </c>
      <c r="M7" s="244" t="s">
        <v>16</v>
      </c>
      <c r="N7" s="244" t="s">
        <v>66</v>
      </c>
      <c r="O7" s="244" t="s">
        <v>67</v>
      </c>
    </row>
    <row r="8" spans="1:15" ht="112.5" customHeight="1">
      <c r="A8" s="112" t="s">
        <v>81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1:15" s="144" customFormat="1" ht="56.25" customHeight="1">
      <c r="A9" s="113" t="s">
        <v>82</v>
      </c>
      <c r="B9" s="194">
        <v>8137299</v>
      </c>
      <c r="C9" s="195"/>
      <c r="D9" s="195"/>
      <c r="E9" s="195"/>
      <c r="F9" s="195"/>
      <c r="G9" s="195"/>
      <c r="H9" s="195"/>
      <c r="I9" s="194">
        <f>B9</f>
        <v>8137299</v>
      </c>
      <c r="J9" s="195"/>
      <c r="K9" s="195"/>
      <c r="L9" s="195"/>
      <c r="M9" s="195"/>
      <c r="N9" s="195"/>
      <c r="O9" s="195"/>
    </row>
    <row r="10" spans="1:15" ht="56.25" customHeight="1">
      <c r="A10" s="113" t="s">
        <v>83</v>
      </c>
      <c r="B10" s="196"/>
      <c r="C10" s="196"/>
      <c r="D10" s="196"/>
      <c r="E10" s="196">
        <v>1220000</v>
      </c>
      <c r="F10" s="196"/>
      <c r="G10" s="196">
        <f>'[1]FP PIP1'!G11</f>
        <v>5000</v>
      </c>
      <c r="H10" s="196"/>
      <c r="I10" s="196"/>
      <c r="J10" s="196"/>
      <c r="K10" s="196"/>
      <c r="L10" s="196">
        <f>E10</f>
        <v>1220000</v>
      </c>
      <c r="M10" s="196"/>
      <c r="N10" s="196">
        <f>G10</f>
        <v>5000</v>
      </c>
      <c r="O10" s="196"/>
    </row>
    <row r="11" spans="1:15" ht="56.25" customHeight="1">
      <c r="A11" s="113" t="s">
        <v>84</v>
      </c>
      <c r="B11" s="196"/>
      <c r="C11" s="196"/>
      <c r="D11" s="196">
        <v>101000</v>
      </c>
      <c r="E11" s="196"/>
      <c r="F11" s="196">
        <v>10000</v>
      </c>
      <c r="G11" s="196"/>
      <c r="H11" s="196"/>
      <c r="I11" s="196"/>
      <c r="J11" s="196"/>
      <c r="K11" s="196">
        <f>D11</f>
        <v>101000</v>
      </c>
      <c r="L11" s="196"/>
      <c r="M11" s="196">
        <f>F11</f>
        <v>10000</v>
      </c>
      <c r="N11" s="196"/>
      <c r="O11" s="196"/>
    </row>
    <row r="12" spans="1:15" ht="56.25" customHeight="1">
      <c r="A12" s="113" t="s">
        <v>85</v>
      </c>
      <c r="B12" s="196">
        <v>639208</v>
      </c>
      <c r="C12" s="196">
        <v>580990</v>
      </c>
      <c r="D12" s="196"/>
      <c r="E12" s="196"/>
      <c r="F12" s="196"/>
      <c r="G12" s="196"/>
      <c r="H12" s="196"/>
      <c r="I12" s="196">
        <f>B12</f>
        <v>639208</v>
      </c>
      <c r="J12" s="196">
        <f>C12</f>
        <v>580990</v>
      </c>
      <c r="K12" s="196"/>
      <c r="L12" s="196"/>
      <c r="M12" s="196"/>
      <c r="N12" s="196"/>
      <c r="O12" s="196"/>
    </row>
    <row r="13" spans="1:15" ht="56.25" customHeight="1">
      <c r="A13" s="113" t="s">
        <v>86</v>
      </c>
      <c r="B13" s="196"/>
      <c r="C13" s="196"/>
      <c r="D13" s="196"/>
      <c r="E13" s="196"/>
      <c r="F13" s="196"/>
      <c r="G13" s="196">
        <v>2000</v>
      </c>
      <c r="H13" s="196"/>
      <c r="I13" s="196"/>
      <c r="J13" s="196"/>
      <c r="K13" s="196"/>
      <c r="L13" s="196"/>
      <c r="M13" s="196"/>
      <c r="N13" s="196">
        <f>G13</f>
        <v>2000</v>
      </c>
      <c r="O13" s="196"/>
    </row>
    <row r="14" spans="1:15" ht="15.75" customHeight="1">
      <c r="A14" s="145" t="s">
        <v>125</v>
      </c>
      <c r="B14" s="146"/>
      <c r="C14" s="146"/>
      <c r="D14" s="146"/>
      <c r="E14" s="146"/>
      <c r="F14" s="146"/>
      <c r="G14" s="146"/>
      <c r="H14" s="147">
        <v>62000</v>
      </c>
      <c r="I14" s="147"/>
      <c r="J14" s="147"/>
      <c r="K14" s="147"/>
      <c r="L14" s="147"/>
      <c r="M14" s="147"/>
      <c r="N14" s="147"/>
      <c r="O14" s="147">
        <f>H14</f>
        <v>62000</v>
      </c>
    </row>
    <row r="15" spans="1:15" ht="24.75" customHeight="1">
      <c r="A15" s="148" t="s">
        <v>77</v>
      </c>
      <c r="B15" s="192">
        <f>SUM(B9:B14)</f>
        <v>8776507</v>
      </c>
      <c r="C15" s="192">
        <f aca="true" t="shared" si="0" ref="C15:N15">SUM(C9:C14)</f>
        <v>580990</v>
      </c>
      <c r="D15" s="192">
        <f t="shared" si="0"/>
        <v>101000</v>
      </c>
      <c r="E15" s="192">
        <f t="shared" si="0"/>
        <v>1220000</v>
      </c>
      <c r="F15" s="192">
        <f t="shared" si="0"/>
        <v>10000</v>
      </c>
      <c r="G15" s="192">
        <f t="shared" si="0"/>
        <v>7000</v>
      </c>
      <c r="H15" s="192">
        <f t="shared" si="0"/>
        <v>62000</v>
      </c>
      <c r="I15" s="192">
        <f t="shared" si="0"/>
        <v>8776507</v>
      </c>
      <c r="J15" s="192">
        <f t="shared" si="0"/>
        <v>580990</v>
      </c>
      <c r="K15" s="192">
        <f t="shared" si="0"/>
        <v>101000</v>
      </c>
      <c r="L15" s="192">
        <f t="shared" si="0"/>
        <v>1220000</v>
      </c>
      <c r="M15" s="193">
        <f t="shared" si="0"/>
        <v>10000</v>
      </c>
      <c r="N15" s="193">
        <f t="shared" si="0"/>
        <v>7000</v>
      </c>
      <c r="O15" s="193">
        <f>SUM(O10:O14)</f>
        <v>62000</v>
      </c>
    </row>
    <row r="16" spans="1:15" ht="24.75" customHeight="1">
      <c r="A16" s="148" t="s">
        <v>114</v>
      </c>
      <c r="B16" s="251">
        <f>ROUNDUP(SUM(B15:H15),0)</f>
        <v>10757497</v>
      </c>
      <c r="C16" s="251"/>
      <c r="D16" s="251"/>
      <c r="E16" s="251"/>
      <c r="F16" s="251"/>
      <c r="G16" s="251"/>
      <c r="H16" s="251"/>
      <c r="I16" s="251">
        <f>ROUNDUP(SUM(I15:O15),0)</f>
        <v>10757497</v>
      </c>
      <c r="J16" s="251"/>
      <c r="K16" s="251"/>
      <c r="L16" s="251"/>
      <c r="M16" s="251"/>
      <c r="N16" s="251"/>
      <c r="O16" s="251"/>
    </row>
    <row r="17" ht="19.5" customHeight="1"/>
    <row r="18" ht="19.5" customHeight="1"/>
    <row r="19" ht="19.5" customHeight="1">
      <c r="A19" s="142" t="s">
        <v>119</v>
      </c>
    </row>
    <row r="20" ht="19.5" customHeight="1"/>
    <row r="21" spans="1:11" ht="19.5" customHeight="1">
      <c r="A21" s="133" t="s">
        <v>87</v>
      </c>
      <c r="B21" s="134"/>
      <c r="E21" s="246" t="s">
        <v>61</v>
      </c>
      <c r="F21" s="246"/>
      <c r="J21" s="136" t="s">
        <v>59</v>
      </c>
      <c r="K21" s="137"/>
    </row>
    <row r="22" spans="1:14" ht="19.5" customHeight="1">
      <c r="A22" s="138" t="s">
        <v>98</v>
      </c>
      <c r="B22" s="139"/>
      <c r="E22" s="246" t="s">
        <v>62</v>
      </c>
      <c r="F22" s="246"/>
      <c r="I22" s="151"/>
      <c r="J22" s="141" t="s">
        <v>104</v>
      </c>
      <c r="K22" s="33"/>
      <c r="M22" s="152"/>
      <c r="N22" s="153"/>
    </row>
    <row r="23" spans="1:13" ht="19.5" customHeight="1">
      <c r="A23" s="154"/>
      <c r="B23" s="154"/>
      <c r="C23" s="149"/>
      <c r="D23" s="150"/>
      <c r="E23" s="155"/>
      <c r="F23" s="155"/>
      <c r="M23" s="152"/>
    </row>
    <row r="24" spans="1:15" ht="19.5" customHeight="1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</row>
  </sheetData>
  <sheetProtection selectLockedCells="1" selectUnlockedCells="1"/>
  <mergeCells count="23">
    <mergeCell ref="A2:O2"/>
    <mergeCell ref="A6:A7"/>
    <mergeCell ref="B6:H6"/>
    <mergeCell ref="I6:O6"/>
    <mergeCell ref="B7:B8"/>
    <mergeCell ref="C7:C8"/>
    <mergeCell ref="O7:O8"/>
    <mergeCell ref="B16:H16"/>
    <mergeCell ref="I16:O16"/>
    <mergeCell ref="F7:F8"/>
    <mergeCell ref="G7:G8"/>
    <mergeCell ref="K7:K8"/>
    <mergeCell ref="M7:M8"/>
    <mergeCell ref="A24:O24"/>
    <mergeCell ref="E22:F22"/>
    <mergeCell ref="E21:F21"/>
    <mergeCell ref="H7:H8"/>
    <mergeCell ref="I7:I8"/>
    <mergeCell ref="J7:J8"/>
    <mergeCell ref="L7:L8"/>
    <mergeCell ref="D7:D8"/>
    <mergeCell ref="N7:N8"/>
    <mergeCell ref="E7:E8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scale="65" r:id="rId1"/>
  <headerFooter alignWithMargins="0">
    <oddHeader>&amp;L&amp;"Times New Roman,Uobičajeno"&amp;12Proračunski korisnik: OŠ Vidikovac
V. Nazora 49., 52100 Pula
OIB: 25275875455
Klasa: 003-08/19-01/15
Urbroj: 2168/01-55-56-01-19-2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knjigovodstvo</cp:lastModifiedBy>
  <cp:lastPrinted>2020-02-25T10:04:25Z</cp:lastPrinted>
  <dcterms:created xsi:type="dcterms:W3CDTF">2013-09-11T11:00:21Z</dcterms:created>
  <dcterms:modified xsi:type="dcterms:W3CDTF">2020-02-25T10:06:50Z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